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" sheetId="1" r:id="rId1"/>
  </sheets>
  <externalReferences>
    <externalReference r:id="rId2"/>
  </externalReferences>
  <definedNames>
    <definedName name="_xlnm.Print_Area" localSheetId="0">'11'!$A$1:$H$173</definedName>
  </definedNames>
  <calcPr calcId="162913"/>
</workbook>
</file>

<file path=xl/calcChain.xml><?xml version="1.0" encoding="utf-8"?>
<calcChain xmlns="http://schemas.openxmlformats.org/spreadsheetml/2006/main">
  <c r="H161" i="1" l="1"/>
  <c r="H160" i="1"/>
  <c r="H158" i="1"/>
  <c r="H157" i="1" s="1"/>
  <c r="H159" i="1" s="1"/>
  <c r="H155" i="1"/>
  <c r="H154" i="1"/>
  <c r="H153" i="1"/>
  <c r="H152" i="1"/>
  <c r="H151" i="1"/>
  <c r="H150" i="1"/>
  <c r="H148" i="1"/>
  <c r="H147" i="1" s="1"/>
  <c r="H146" i="1"/>
  <c r="H145" i="1"/>
  <c r="H144" i="1"/>
  <c r="H143" i="1"/>
  <c r="H142" i="1"/>
  <c r="H141" i="1"/>
  <c r="H140" i="1"/>
  <c r="H139" i="1"/>
  <c r="H138" i="1"/>
  <c r="H137" i="1" s="1"/>
  <c r="H136" i="1"/>
  <c r="H135" i="1"/>
  <c r="H134" i="1"/>
  <c r="H132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4" i="1"/>
  <c r="H113" i="1"/>
  <c r="H112" i="1"/>
  <c r="H111" i="1"/>
  <c r="H110" i="1"/>
  <c r="H109" i="1"/>
  <c r="H108" i="1"/>
  <c r="H106" i="1"/>
  <c r="H104" i="1"/>
  <c r="H103" i="1"/>
  <c r="H101" i="1"/>
  <c r="H100" i="1" s="1"/>
  <c r="H99" i="1"/>
  <c r="H98" i="1"/>
  <c r="H97" i="1"/>
  <c r="H95" i="1"/>
  <c r="H94" i="1"/>
  <c r="H93" i="1" s="1"/>
  <c r="H92" i="1"/>
  <c r="H91" i="1"/>
  <c r="H90" i="1"/>
  <c r="H89" i="1"/>
  <c r="H87" i="1"/>
  <c r="H86" i="1"/>
  <c r="H85" i="1" s="1"/>
  <c r="H84" i="1"/>
  <c r="H83" i="1"/>
  <c r="H82" i="1"/>
  <c r="H80" i="1"/>
  <c r="H79" i="1"/>
  <c r="H78" i="1"/>
  <c r="H77" i="1"/>
  <c r="H76" i="1"/>
  <c r="H73" i="1"/>
  <c r="H72" i="1"/>
  <c r="H71" i="1"/>
  <c r="H70" i="1"/>
  <c r="H68" i="1"/>
  <c r="H67" i="1"/>
  <c r="H66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4" i="1"/>
  <c r="H43" i="1"/>
  <c r="H42" i="1"/>
  <c r="H41" i="1"/>
  <c r="H39" i="1"/>
  <c r="H38" i="1"/>
  <c r="H37" i="1"/>
  <c r="H36" i="1"/>
  <c r="H35" i="1"/>
  <c r="H32" i="1"/>
  <c r="H31" i="1"/>
  <c r="H29" i="1"/>
  <c r="H27" i="1" s="1"/>
  <c r="H28" i="1"/>
  <c r="H26" i="1"/>
  <c r="H25" i="1"/>
  <c r="H24" i="1"/>
  <c r="H23" i="1"/>
  <c r="H21" i="1"/>
  <c r="H20" i="1"/>
  <c r="H18" i="1"/>
  <c r="H17" i="1"/>
  <c r="H16" i="1"/>
  <c r="H14" i="1"/>
  <c r="H13" i="1"/>
  <c r="H12" i="1"/>
  <c r="H75" i="1" l="1"/>
  <c r="H30" i="1"/>
  <c r="H162" i="1"/>
  <c r="H19" i="1"/>
  <c r="H127" i="1"/>
  <c r="H133" i="1"/>
  <c r="H56" i="1"/>
  <c r="H15" i="1"/>
  <c r="H107" i="1"/>
  <c r="H115" i="1" s="1"/>
  <c r="H11" i="1"/>
  <c r="H34" i="1"/>
  <c r="H96" i="1"/>
  <c r="H102" i="1"/>
  <c r="H40" i="1"/>
  <c r="H69" i="1"/>
  <c r="H116" i="1"/>
  <c r="H65" i="1"/>
  <c r="H81" i="1"/>
  <c r="H149" i="1"/>
  <c r="H22" i="1"/>
  <c r="H48" i="1"/>
  <c r="H47" i="1" s="1"/>
  <c r="H88" i="1" l="1"/>
  <c r="H33" i="1"/>
  <c r="H74" i="1"/>
  <c r="H46" i="1" s="1"/>
  <c r="H156" i="1"/>
  <c r="H10" i="1"/>
  <c r="H105" i="1"/>
  <c r="H45" i="1" l="1"/>
  <c r="H163" i="1" s="1"/>
</calcChain>
</file>

<file path=xl/sharedStrings.xml><?xml version="1.0" encoding="utf-8"?>
<sst xmlns="http://schemas.openxmlformats.org/spreadsheetml/2006/main" count="858" uniqueCount="233">
  <si>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</si>
  <si>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</si>
  <si>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</si>
  <si>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</si>
  <si>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</si>
  <si>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</si>
  <si>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</si>
  <si>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</si>
  <si>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</si>
  <si>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</si>
  <si>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</si>
  <si>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</si>
  <si>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</si>
  <si>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</si>
  <si>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</si>
  <si>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</si>
  <si>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</si>
  <si>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</si>
  <si>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</si>
  <si>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</si>
  <si>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</si>
  <si>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</si>
  <si>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</si>
  <si>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</si>
  <si>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</si>
  <si>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</si>
  <si>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</si>
  <si>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</si>
  <si>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</si>
  <si>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</si>
  <si>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</si>
  <si>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</si>
  <si>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</si>
  <si>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</si>
  <si>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</si>
  <si>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423S2120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</si>
  <si>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</si>
  <si>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</si>
  <si>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</si>
  <si>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</si>
  <si>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</si>
  <si>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</si>
  <si>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42401S2690</t>
  </si>
  <si>
    <t>400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</si>
  <si>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</si>
  <si>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</si>
  <si>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</si>
  <si>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</si>
  <si>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</si>
  <si>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2019-2024 годы"</t>
  </si>
  <si>
    <t>4360579511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</si>
  <si>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</si>
  <si>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0709</t>
  </si>
  <si>
    <t>43614S2200</t>
  </si>
  <si>
    <t>МП "Улучшение качества жизни граждан пожилого возраста в муниципальном образовании Балаганский район на 2019-2024 годы"</t>
  </si>
  <si>
    <t>4361579524</t>
  </si>
  <si>
    <t>МП "Доступная среда для инвалидов и маломобильных групп населения  Балаганского района на 2019-2024 годы"</t>
  </si>
  <si>
    <t>4361679525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</si>
  <si>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</si>
  <si>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</si>
  <si>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</si>
  <si>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</si>
  <si>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</si>
  <si>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</si>
  <si>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</si>
  <si>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</si>
  <si>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</si>
  <si>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</si>
  <si>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</si>
  <si>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</si>
  <si>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</si>
  <si>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</si>
  <si>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</si>
  <si>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</si>
  <si>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</si>
  <si>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</si>
  <si>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</si>
  <si>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</si>
  <si>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</si>
  <si>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</si>
  <si>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</si>
  <si>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43201S3180</t>
  </si>
  <si>
    <t>43201S2957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</si>
  <si>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</si>
  <si>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</si>
  <si>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</si>
  <si>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</si>
  <si>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</si>
  <si>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</si>
  <si>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</si>
  <si>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</si>
  <si>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</si>
  <si>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</si>
  <si>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</si>
  <si>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</si>
  <si>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</si>
  <si>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</si>
  <si>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</si>
  <si>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</si>
  <si>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</si>
  <si>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</si>
  <si>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</si>
  <si>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</si>
  <si>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</si>
  <si>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</si>
  <si>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</si>
  <si>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</si>
  <si>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</si>
  <si>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</si>
  <si>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</si>
  <si>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</si>
  <si>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</si>
  <si>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</si>
  <si>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</si>
  <si>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</si>
  <si>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</si>
  <si>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</si>
  <si>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</si>
  <si>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</si>
  <si>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</si>
  <si>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43605S2050</t>
  </si>
  <si>
    <t>МП "Повышение безопасности дорожного движения  на территории Балаганского района на 2019-2024 годы"</t>
  </si>
  <si>
    <t>4360779513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</si>
  <si>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</si>
  <si>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4361400000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</si>
  <si>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</si>
  <si>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 xml:space="preserve">Реализация мероприятий перечня проектов народных инициатив 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</si>
  <si>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</si>
  <si>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</si>
  <si>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</si>
  <si>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</si>
  <si>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МП "Улучшение условий и охраны труда в муниципальном образовании Балаганский район  на 2019-2024 годы"</t>
  </si>
  <si>
    <t>Финансовое управление Балаганского района</t>
  </si>
  <si>
    <t>992</t>
  </si>
  <si>
    <t>0113</t>
  </si>
  <si>
    <t>4361279521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</si>
  <si>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</si>
  <si>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</si>
  <si>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4361900204</t>
  </si>
  <si>
    <t>МКУ Централизованная бухгалтерия</t>
  </si>
  <si>
    <t>4361920290</t>
  </si>
  <si>
    <t>4361979501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</si>
  <si>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</si>
  <si>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</si>
  <si>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4361900000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</si>
  <si>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</si>
  <si>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</si>
  <si>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</si>
  <si>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</si>
  <si>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</si>
  <si>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</si>
  <si>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</si>
  <si>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</si>
  <si>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</si>
  <si>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</si>
  <si>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</si>
  <si>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</si>
  <si>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</si>
  <si>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</si>
  <si>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0409</t>
  </si>
  <si>
    <t>0501</t>
  </si>
  <si>
    <t>МКУ Управление архитектуры и градостроительства</t>
  </si>
  <si>
    <t>1101</t>
  </si>
  <si>
    <t>43605S2760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</si>
  <si>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</si>
  <si>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</si>
  <si>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4360679512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</si>
  <si>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</si>
  <si>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</si>
  <si>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0104</t>
  </si>
  <si>
    <t>1202</t>
  </si>
  <si>
    <t xml:space="preserve">МП "Аппаратно-программный комплекс "Безопасный город "на 2019-2021 годы" </t>
  </si>
  <si>
    <t>0309</t>
  </si>
  <si>
    <t>4360800000</t>
  </si>
  <si>
    <t>4360820290</t>
  </si>
  <si>
    <t>МКУ ЕДДС</t>
  </si>
  <si>
    <t>4360979515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</si>
  <si>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</si>
  <si>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</si>
  <si>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>4361079516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</si>
  <si>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</si>
  <si>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</si>
  <si>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МП "Защита  окружающей  среды  в муниципальном образовании Балаганский  район на 2019-2024 годы"</t>
  </si>
  <si>
    <t>0605</t>
  </si>
  <si>
    <t>4361379523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</si>
  <si>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</si>
  <si>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</si>
  <si>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</si>
  <si>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</si>
  <si>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</si>
  <si>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УМИ</t>
  </si>
  <si>
    <t>МП "Управление муниципальным имуществом муниципального образования Балаганский район на 2019 -2024 годы"</t>
  </si>
  <si>
    <t>4362000000</t>
  </si>
  <si>
    <t>4362000113</t>
  </si>
  <si>
    <t>4362079527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</si>
  <si>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</si>
  <si>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</si>
  <si>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</si>
  <si>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</si>
  <si>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</si>
  <si>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</si>
  <si>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</si>
  <si>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4361900224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</si>
  <si>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</si>
  <si>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</si>
  <si>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</si>
  <si>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</si>
  <si>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</si>
  <si>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</si>
  <si>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</si>
  <si>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</si>
  <si>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</si>
  <si>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РАСПРЕДЕЛЕНИЕ БЮДЖЕТНЫХ АССИГНОВАНИЙ НА РЕАЛИЗАЦИЮ МУНИЦИПАЛЬНЫХ ПРОГРАММ НА 2020 ГОД</t>
  </si>
  <si>
    <t>42101S2102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</si>
  <si>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</si>
  <si>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</si>
  <si>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Муниципальная программа "Улучшение условий и охраны труда в муниципальном образовании Балаганский район  на 2019-2024 годы"</t>
  </si>
  <si>
    <t>МКУ ДО БДМШ, МКУК БИЭМ</t>
  </si>
  <si>
    <t>43101S2370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</si>
  <si>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</si>
  <si>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</si>
  <si>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1403</t>
  </si>
  <si>
    <t>4360374110</t>
  </si>
  <si>
    <t>436P272610</t>
  </si>
  <si>
    <t>МП «Молодёжь муниципального образования Балаганский район на 2019-2024 годы»</t>
  </si>
  <si>
    <t>МП «Повышение устойчивости жилых домов, основных объектов и систем жизнеобеспечения на территории Балаганского района на 2019-2024 годы»</t>
  </si>
  <si>
    <t>МКУ ЦЕНТР ОБСЛУЖИВАНИЯ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</si>
  <si>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</si>
  <si>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</si>
  <si>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</si>
  <si>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>Приложение 11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 20.12.2020 года  № 10/1 -рд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</si>
  <si>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</si>
  <si>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Приложение 10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от 02 .06.2020 года  № 4/1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</si>
</sst>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0" fontId="10" fillId="0" borderId="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>
      <alignment horizontal="righ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wrapText="1"/>
    </xf>
    <xf numFmtId="0" fontId="12" fillId="2" borderId="0" xfId="0" applyFont="1" applyFill="1"/>
    <xf numFmtId="164" fontId="4" fillId="0" borderId="9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/>
    <xf numFmtId="0" fontId="0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6">
          <cell r="G16">
            <v>4256.5</v>
          </cell>
        </row>
        <row r="20">
          <cell r="G20">
            <v>235.3</v>
          </cell>
        </row>
        <row r="24">
          <cell r="G24">
            <v>10</v>
          </cell>
        </row>
        <row r="30">
          <cell r="G30">
            <v>531.1</v>
          </cell>
        </row>
        <row r="36">
          <cell r="G36">
            <v>34665.800000000003</v>
          </cell>
        </row>
        <row r="39">
          <cell r="G39">
            <v>2500</v>
          </cell>
        </row>
        <row r="44">
          <cell r="G44">
            <v>1.5</v>
          </cell>
        </row>
        <row r="48">
          <cell r="G48">
            <v>32.200000000000003</v>
          </cell>
        </row>
        <row r="51">
          <cell r="G51">
            <v>26.4</v>
          </cell>
        </row>
        <row r="59">
          <cell r="G59">
            <v>8533.7000000000007</v>
          </cell>
        </row>
        <row r="63">
          <cell r="G63">
            <v>34.5</v>
          </cell>
        </row>
        <row r="67">
          <cell r="G67">
            <v>1.9</v>
          </cell>
        </row>
        <row r="73">
          <cell r="G73">
            <v>3929.1</v>
          </cell>
        </row>
        <row r="78">
          <cell r="G78">
            <v>1026.1000000000001</v>
          </cell>
        </row>
        <row r="83">
          <cell r="G83">
            <v>325.39999999999998</v>
          </cell>
        </row>
        <row r="87">
          <cell r="G87">
            <v>8.3000000000000007</v>
          </cell>
        </row>
        <row r="92">
          <cell r="G92">
            <v>337.70000000000005</v>
          </cell>
        </row>
        <row r="98">
          <cell r="G98">
            <v>6348.8</v>
          </cell>
        </row>
        <row r="102">
          <cell r="G102">
            <v>10431.200000000001</v>
          </cell>
        </row>
        <row r="106">
          <cell r="G106">
            <v>549</v>
          </cell>
        </row>
        <row r="112">
          <cell r="G112">
            <v>3880</v>
          </cell>
        </row>
        <row r="118">
          <cell r="G118">
            <v>152</v>
          </cell>
        </row>
        <row r="121">
          <cell r="G121">
            <v>8</v>
          </cell>
        </row>
        <row r="128">
          <cell r="G128">
            <v>1973.3</v>
          </cell>
        </row>
        <row r="132">
          <cell r="G132">
            <v>79.2</v>
          </cell>
        </row>
        <row r="138">
          <cell r="G138">
            <v>6401.9</v>
          </cell>
        </row>
        <row r="142">
          <cell r="G142">
            <v>37</v>
          </cell>
        </row>
        <row r="147">
          <cell r="G147">
            <v>32</v>
          </cell>
        </row>
        <row r="151">
          <cell r="G151">
            <v>18</v>
          </cell>
        </row>
        <row r="157">
          <cell r="G157">
            <v>356.2</v>
          </cell>
        </row>
        <row r="167">
          <cell r="G167">
            <v>24.1</v>
          </cell>
        </row>
        <row r="170">
          <cell r="G170">
            <v>9444</v>
          </cell>
        </row>
        <row r="174">
          <cell r="G174">
            <v>185.6</v>
          </cell>
        </row>
        <row r="180">
          <cell r="G180">
            <v>58955.5</v>
          </cell>
        </row>
        <row r="184">
          <cell r="G184">
            <v>425</v>
          </cell>
        </row>
        <row r="188">
          <cell r="G188">
            <v>784.6</v>
          </cell>
        </row>
        <row r="192">
          <cell r="G192">
            <v>41.3</v>
          </cell>
        </row>
        <row r="198">
          <cell r="G198">
            <v>380.8</v>
          </cell>
        </row>
        <row r="202">
          <cell r="G202">
            <v>20</v>
          </cell>
        </row>
        <row r="209">
          <cell r="G209">
            <v>9533</v>
          </cell>
        </row>
        <row r="213">
          <cell r="G213">
            <v>171361.3</v>
          </cell>
        </row>
        <row r="217">
          <cell r="G217">
            <v>2177.6999999999998</v>
          </cell>
        </row>
        <row r="221">
          <cell r="G221">
            <v>114.6</v>
          </cell>
        </row>
        <row r="225">
          <cell r="G225">
            <v>1567.5</v>
          </cell>
        </row>
        <row r="229">
          <cell r="G229">
            <v>82.5</v>
          </cell>
        </row>
        <row r="233">
          <cell r="G233">
            <v>354.7</v>
          </cell>
        </row>
        <row r="237">
          <cell r="G237">
            <v>640.1</v>
          </cell>
        </row>
        <row r="241">
          <cell r="G241">
            <v>33.700000000000003</v>
          </cell>
        </row>
        <row r="246">
          <cell r="G246">
            <v>31121.8</v>
          </cell>
        </row>
        <row r="250">
          <cell r="G250">
            <v>1700</v>
          </cell>
        </row>
        <row r="256">
          <cell r="G256">
            <v>1329.2</v>
          </cell>
        </row>
        <row r="260">
          <cell r="G260">
            <v>70</v>
          </cell>
        </row>
        <row r="266">
          <cell r="G266">
            <v>10289.5</v>
          </cell>
        </row>
        <row r="270">
          <cell r="G270">
            <v>145</v>
          </cell>
        </row>
        <row r="276">
          <cell r="G276">
            <v>2446.5</v>
          </cell>
        </row>
        <row r="283">
          <cell r="G283">
            <v>59</v>
          </cell>
        </row>
        <row r="288">
          <cell r="G288">
            <v>22.2</v>
          </cell>
        </row>
        <row r="292">
          <cell r="G292">
            <v>1</v>
          </cell>
        </row>
        <row r="297">
          <cell r="G297">
            <v>1.5</v>
          </cell>
        </row>
        <row r="301">
          <cell r="G301">
            <v>1.5</v>
          </cell>
        </row>
        <row r="305">
          <cell r="G305">
            <v>52.5</v>
          </cell>
        </row>
        <row r="308">
          <cell r="G308">
            <v>11.4</v>
          </cell>
        </row>
        <row r="315">
          <cell r="G315">
            <v>657</v>
          </cell>
        </row>
        <row r="319">
          <cell r="G319">
            <v>34.700000000000003</v>
          </cell>
        </row>
        <row r="323">
          <cell r="G323">
            <v>249.9</v>
          </cell>
        </row>
        <row r="326">
          <cell r="G326">
            <v>300</v>
          </cell>
        </row>
        <row r="332">
          <cell r="G332">
            <v>2543.9</v>
          </cell>
        </row>
        <row r="337">
          <cell r="G337">
            <v>493.4</v>
          </cell>
        </row>
        <row r="341">
          <cell r="G341">
            <v>8.1</v>
          </cell>
        </row>
        <row r="345">
          <cell r="G345">
            <v>298.8</v>
          </cell>
        </row>
        <row r="349">
          <cell r="G349">
            <v>2510.1000000000004</v>
          </cell>
        </row>
        <row r="354">
          <cell r="G354">
            <v>34</v>
          </cell>
        </row>
        <row r="358">
          <cell r="G358">
            <v>753.9</v>
          </cell>
        </row>
        <row r="361">
          <cell r="G361">
            <v>1095.5999999999999</v>
          </cell>
        </row>
        <row r="366">
          <cell r="G366">
            <v>893.1</v>
          </cell>
        </row>
        <row r="370">
          <cell r="G370">
            <v>100</v>
          </cell>
        </row>
        <row r="374">
          <cell r="G374">
            <v>30</v>
          </cell>
        </row>
        <row r="380">
          <cell r="G380">
            <v>2496.3999999999996</v>
          </cell>
        </row>
        <row r="393">
          <cell r="G393">
            <v>10168.200000000001</v>
          </cell>
        </row>
        <row r="400">
          <cell r="G400">
            <v>50</v>
          </cell>
        </row>
        <row r="423">
          <cell r="G423">
            <v>8649.1</v>
          </cell>
        </row>
        <row r="428">
          <cell r="G428">
            <v>3182.5</v>
          </cell>
        </row>
        <row r="449">
          <cell r="G449">
            <v>422.6</v>
          </cell>
        </row>
        <row r="456">
          <cell r="G456">
            <v>5681.9</v>
          </cell>
        </row>
        <row r="461">
          <cell r="G461">
            <v>5312.8</v>
          </cell>
        </row>
        <row r="466">
          <cell r="G466">
            <v>1420.4</v>
          </cell>
        </row>
        <row r="483">
          <cell r="G483">
            <v>38697.4</v>
          </cell>
        </row>
        <row r="500">
          <cell r="G500">
            <v>2000</v>
          </cell>
        </row>
        <row r="508">
          <cell r="G508">
            <v>2583.1999999999998</v>
          </cell>
        </row>
        <row r="516">
          <cell r="G516">
            <v>17234.2</v>
          </cell>
        </row>
        <row r="521">
          <cell r="G521">
            <v>7959</v>
          </cell>
        </row>
        <row r="616">
          <cell r="G616">
            <v>2758.1</v>
          </cell>
        </row>
        <row r="621">
          <cell r="G621">
            <v>1428.7</v>
          </cell>
        </row>
        <row r="627">
          <cell r="G627">
            <v>877</v>
          </cell>
        </row>
        <row r="631">
          <cell r="G631">
            <v>331</v>
          </cell>
        </row>
        <row r="636">
          <cell r="G636">
            <v>8.4</v>
          </cell>
        </row>
        <row r="640">
          <cell r="G640">
            <v>14.4</v>
          </cell>
        </row>
        <row r="646">
          <cell r="G646">
            <v>534.6</v>
          </cell>
        </row>
        <row r="651">
          <cell r="G651">
            <v>51</v>
          </cell>
        </row>
        <row r="656">
          <cell r="G656">
            <v>2650.9</v>
          </cell>
        </row>
        <row r="660">
          <cell r="G660">
            <v>356.09999999999997</v>
          </cell>
        </row>
        <row r="664">
          <cell r="G664">
            <v>1</v>
          </cell>
        </row>
        <row r="667">
          <cell r="G667">
            <v>16.100000000000001</v>
          </cell>
        </row>
        <row r="671">
          <cell r="G671">
            <v>462.09999999999997</v>
          </cell>
        </row>
        <row r="680">
          <cell r="G680">
            <v>3631.6</v>
          </cell>
        </row>
        <row r="685">
          <cell r="G685">
            <v>93.800000000000011</v>
          </cell>
        </row>
        <row r="692">
          <cell r="G692">
            <v>1405.1999999999998</v>
          </cell>
        </row>
        <row r="699">
          <cell r="G699">
            <v>9</v>
          </cell>
        </row>
        <row r="703">
          <cell r="G703">
            <v>8.4</v>
          </cell>
        </row>
        <row r="715">
          <cell r="G715">
            <v>63.5</v>
          </cell>
        </row>
        <row r="720">
          <cell r="G720">
            <v>3.9</v>
          </cell>
        </row>
        <row r="726">
          <cell r="G726">
            <v>130</v>
          </cell>
        </row>
        <row r="732">
          <cell r="G732">
            <v>276</v>
          </cell>
        </row>
        <row r="737">
          <cell r="G737">
            <v>69048.7</v>
          </cell>
        </row>
        <row r="758">
          <cell r="G758">
            <v>6</v>
          </cell>
        </row>
        <row r="762">
          <cell r="G762">
            <v>34.799999999999997</v>
          </cell>
        </row>
        <row r="766">
          <cell r="G766">
            <v>48</v>
          </cell>
        </row>
        <row r="770">
          <cell r="G770">
            <v>4.8</v>
          </cell>
        </row>
        <row r="777">
          <cell r="G777">
            <v>3.6</v>
          </cell>
        </row>
        <row r="781">
          <cell r="G781">
            <v>24</v>
          </cell>
        </row>
        <row r="785">
          <cell r="G785">
            <v>25.8</v>
          </cell>
        </row>
        <row r="789">
          <cell r="G789">
            <v>2</v>
          </cell>
        </row>
        <row r="832">
          <cell r="G832">
            <v>19224</v>
          </cell>
        </row>
        <row r="836">
          <cell r="G836">
            <v>1579</v>
          </cell>
        </row>
        <row r="841">
          <cell r="G841">
            <v>239</v>
          </cell>
        </row>
        <row r="849">
          <cell r="G849">
            <v>1020.8</v>
          </cell>
        </row>
        <row r="854">
          <cell r="G854">
            <v>530.6</v>
          </cell>
        </row>
        <row r="885">
          <cell r="G885">
            <v>50</v>
          </cell>
        </row>
        <row r="901">
          <cell r="G901">
            <v>2218.9</v>
          </cell>
        </row>
        <row r="906">
          <cell r="G906">
            <v>525.9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3"/>
  <sheetViews>
    <sheetView tabSelected="1" workbookViewId="0">
      <selection activeCell="E1" sqref="E1:H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94" customWidth="1"/>
    <col min="9" max="256" width="9.140625" style="2"/>
    <col min="257" max="257" width="0.140625" style="2" customWidth="1"/>
    <col min="258" max="258" width="46.28515625" style="2" customWidth="1"/>
    <col min="259" max="259" width="25.7109375" style="2" customWidth="1"/>
    <col min="260" max="260" width="10" style="2" customWidth="1"/>
    <col min="261" max="261" width="9.140625" style="2" customWidth="1"/>
    <col min="262" max="262" width="16" style="2" customWidth="1"/>
    <col min="263" max="263" width="7.5703125" style="2" customWidth="1"/>
    <col min="264" max="264" width="12.7109375" style="2" customWidth="1"/>
    <col min="265" max="512" width="9.140625" style="2"/>
    <col min="513" max="513" width="0.140625" style="2" customWidth="1"/>
    <col min="514" max="514" width="46.28515625" style="2" customWidth="1"/>
    <col min="515" max="515" width="25.7109375" style="2" customWidth="1"/>
    <col min="516" max="516" width="10" style="2" customWidth="1"/>
    <col min="517" max="517" width="9.140625" style="2" customWidth="1"/>
    <col min="518" max="518" width="16" style="2" customWidth="1"/>
    <col min="519" max="519" width="7.5703125" style="2" customWidth="1"/>
    <col min="520" max="520" width="12.7109375" style="2" customWidth="1"/>
    <col min="521" max="768" width="9.140625" style="2"/>
    <col min="769" max="769" width="0.140625" style="2" customWidth="1"/>
    <col min="770" max="770" width="46.28515625" style="2" customWidth="1"/>
    <col min="771" max="771" width="25.7109375" style="2" customWidth="1"/>
    <col min="772" max="772" width="10" style="2" customWidth="1"/>
    <col min="773" max="773" width="9.140625" style="2" customWidth="1"/>
    <col min="774" max="774" width="16" style="2" customWidth="1"/>
    <col min="775" max="775" width="7.5703125" style="2" customWidth="1"/>
    <col min="776" max="776" width="12.7109375" style="2" customWidth="1"/>
    <col min="777" max="1024" width="9.140625" style="2"/>
    <col min="1025" max="1025" width="0.140625" style="2" customWidth="1"/>
    <col min="1026" max="1026" width="46.28515625" style="2" customWidth="1"/>
    <col min="1027" max="1027" width="25.7109375" style="2" customWidth="1"/>
    <col min="1028" max="1028" width="10" style="2" customWidth="1"/>
    <col min="1029" max="1029" width="9.140625" style="2" customWidth="1"/>
    <col min="1030" max="1030" width="16" style="2" customWidth="1"/>
    <col min="1031" max="1031" width="7.5703125" style="2" customWidth="1"/>
    <col min="1032" max="1032" width="12.7109375" style="2" customWidth="1"/>
    <col min="1033" max="1280" width="9.140625" style="2"/>
    <col min="1281" max="1281" width="0.140625" style="2" customWidth="1"/>
    <col min="1282" max="1282" width="46.28515625" style="2" customWidth="1"/>
    <col min="1283" max="1283" width="25.7109375" style="2" customWidth="1"/>
    <col min="1284" max="1284" width="10" style="2" customWidth="1"/>
    <col min="1285" max="1285" width="9.140625" style="2" customWidth="1"/>
    <col min="1286" max="1286" width="16" style="2" customWidth="1"/>
    <col min="1287" max="1287" width="7.5703125" style="2" customWidth="1"/>
    <col min="1288" max="1288" width="12.7109375" style="2" customWidth="1"/>
    <col min="1289" max="1536" width="9.140625" style="2"/>
    <col min="1537" max="1537" width="0.140625" style="2" customWidth="1"/>
    <col min="1538" max="1538" width="46.28515625" style="2" customWidth="1"/>
    <col min="1539" max="1539" width="25.7109375" style="2" customWidth="1"/>
    <col min="1540" max="1540" width="10" style="2" customWidth="1"/>
    <col min="1541" max="1541" width="9.140625" style="2" customWidth="1"/>
    <col min="1542" max="1542" width="16" style="2" customWidth="1"/>
    <col min="1543" max="1543" width="7.5703125" style="2" customWidth="1"/>
    <col min="1544" max="1544" width="12.7109375" style="2" customWidth="1"/>
    <col min="1545" max="1792" width="9.140625" style="2"/>
    <col min="1793" max="1793" width="0.140625" style="2" customWidth="1"/>
    <col min="1794" max="1794" width="46.28515625" style="2" customWidth="1"/>
    <col min="1795" max="1795" width="25.7109375" style="2" customWidth="1"/>
    <col min="1796" max="1796" width="10" style="2" customWidth="1"/>
    <col min="1797" max="1797" width="9.140625" style="2" customWidth="1"/>
    <col min="1798" max="1798" width="16" style="2" customWidth="1"/>
    <col min="1799" max="1799" width="7.5703125" style="2" customWidth="1"/>
    <col min="1800" max="1800" width="12.7109375" style="2" customWidth="1"/>
    <col min="1801" max="2048" width="9.140625" style="2"/>
    <col min="2049" max="2049" width="0.140625" style="2" customWidth="1"/>
    <col min="2050" max="2050" width="46.28515625" style="2" customWidth="1"/>
    <col min="2051" max="2051" width="25.7109375" style="2" customWidth="1"/>
    <col min="2052" max="2052" width="10" style="2" customWidth="1"/>
    <col min="2053" max="2053" width="9.140625" style="2" customWidth="1"/>
    <col min="2054" max="2054" width="16" style="2" customWidth="1"/>
    <col min="2055" max="2055" width="7.5703125" style="2" customWidth="1"/>
    <col min="2056" max="2056" width="12.7109375" style="2" customWidth="1"/>
    <col min="2057" max="2304" width="9.140625" style="2"/>
    <col min="2305" max="2305" width="0.140625" style="2" customWidth="1"/>
    <col min="2306" max="2306" width="46.28515625" style="2" customWidth="1"/>
    <col min="2307" max="2307" width="25.7109375" style="2" customWidth="1"/>
    <col min="2308" max="2308" width="10" style="2" customWidth="1"/>
    <col min="2309" max="2309" width="9.140625" style="2" customWidth="1"/>
    <col min="2310" max="2310" width="16" style="2" customWidth="1"/>
    <col min="2311" max="2311" width="7.5703125" style="2" customWidth="1"/>
    <col min="2312" max="2312" width="12.7109375" style="2" customWidth="1"/>
    <col min="2313" max="2560" width="9.140625" style="2"/>
    <col min="2561" max="2561" width="0.140625" style="2" customWidth="1"/>
    <col min="2562" max="2562" width="46.28515625" style="2" customWidth="1"/>
    <col min="2563" max="2563" width="25.7109375" style="2" customWidth="1"/>
    <col min="2564" max="2564" width="10" style="2" customWidth="1"/>
    <col min="2565" max="2565" width="9.140625" style="2" customWidth="1"/>
    <col min="2566" max="2566" width="16" style="2" customWidth="1"/>
    <col min="2567" max="2567" width="7.5703125" style="2" customWidth="1"/>
    <col min="2568" max="2568" width="12.7109375" style="2" customWidth="1"/>
    <col min="2569" max="2816" width="9.140625" style="2"/>
    <col min="2817" max="2817" width="0.140625" style="2" customWidth="1"/>
    <col min="2818" max="2818" width="46.28515625" style="2" customWidth="1"/>
    <col min="2819" max="2819" width="25.7109375" style="2" customWidth="1"/>
    <col min="2820" max="2820" width="10" style="2" customWidth="1"/>
    <col min="2821" max="2821" width="9.140625" style="2" customWidth="1"/>
    <col min="2822" max="2822" width="16" style="2" customWidth="1"/>
    <col min="2823" max="2823" width="7.5703125" style="2" customWidth="1"/>
    <col min="2824" max="2824" width="12.7109375" style="2" customWidth="1"/>
    <col min="2825" max="3072" width="9.140625" style="2"/>
    <col min="3073" max="3073" width="0.140625" style="2" customWidth="1"/>
    <col min="3074" max="3074" width="46.28515625" style="2" customWidth="1"/>
    <col min="3075" max="3075" width="25.7109375" style="2" customWidth="1"/>
    <col min="3076" max="3076" width="10" style="2" customWidth="1"/>
    <col min="3077" max="3077" width="9.140625" style="2" customWidth="1"/>
    <col min="3078" max="3078" width="16" style="2" customWidth="1"/>
    <col min="3079" max="3079" width="7.5703125" style="2" customWidth="1"/>
    <col min="3080" max="3080" width="12.7109375" style="2" customWidth="1"/>
    <col min="3081" max="3328" width="9.140625" style="2"/>
    <col min="3329" max="3329" width="0.140625" style="2" customWidth="1"/>
    <col min="3330" max="3330" width="46.28515625" style="2" customWidth="1"/>
    <col min="3331" max="3331" width="25.7109375" style="2" customWidth="1"/>
    <col min="3332" max="3332" width="10" style="2" customWidth="1"/>
    <col min="3333" max="3333" width="9.140625" style="2" customWidth="1"/>
    <col min="3334" max="3334" width="16" style="2" customWidth="1"/>
    <col min="3335" max="3335" width="7.5703125" style="2" customWidth="1"/>
    <col min="3336" max="3336" width="12.7109375" style="2" customWidth="1"/>
    <col min="3337" max="3584" width="9.140625" style="2"/>
    <col min="3585" max="3585" width="0.140625" style="2" customWidth="1"/>
    <col min="3586" max="3586" width="46.28515625" style="2" customWidth="1"/>
    <col min="3587" max="3587" width="25.7109375" style="2" customWidth="1"/>
    <col min="3588" max="3588" width="10" style="2" customWidth="1"/>
    <col min="3589" max="3589" width="9.140625" style="2" customWidth="1"/>
    <col min="3590" max="3590" width="16" style="2" customWidth="1"/>
    <col min="3591" max="3591" width="7.5703125" style="2" customWidth="1"/>
    <col min="3592" max="3592" width="12.7109375" style="2" customWidth="1"/>
    <col min="3593" max="3840" width="9.140625" style="2"/>
    <col min="3841" max="3841" width="0.140625" style="2" customWidth="1"/>
    <col min="3842" max="3842" width="46.28515625" style="2" customWidth="1"/>
    <col min="3843" max="3843" width="25.7109375" style="2" customWidth="1"/>
    <col min="3844" max="3844" width="10" style="2" customWidth="1"/>
    <col min="3845" max="3845" width="9.140625" style="2" customWidth="1"/>
    <col min="3846" max="3846" width="16" style="2" customWidth="1"/>
    <col min="3847" max="3847" width="7.5703125" style="2" customWidth="1"/>
    <col min="3848" max="3848" width="12.7109375" style="2" customWidth="1"/>
    <col min="3849" max="4096" width="9.140625" style="2"/>
    <col min="4097" max="4097" width="0.140625" style="2" customWidth="1"/>
    <col min="4098" max="4098" width="46.28515625" style="2" customWidth="1"/>
    <col min="4099" max="4099" width="25.7109375" style="2" customWidth="1"/>
    <col min="4100" max="4100" width="10" style="2" customWidth="1"/>
    <col min="4101" max="4101" width="9.140625" style="2" customWidth="1"/>
    <col min="4102" max="4102" width="16" style="2" customWidth="1"/>
    <col min="4103" max="4103" width="7.5703125" style="2" customWidth="1"/>
    <col min="4104" max="4104" width="12.7109375" style="2" customWidth="1"/>
    <col min="4105" max="4352" width="9.140625" style="2"/>
    <col min="4353" max="4353" width="0.140625" style="2" customWidth="1"/>
    <col min="4354" max="4354" width="46.28515625" style="2" customWidth="1"/>
    <col min="4355" max="4355" width="25.7109375" style="2" customWidth="1"/>
    <col min="4356" max="4356" width="10" style="2" customWidth="1"/>
    <col min="4357" max="4357" width="9.140625" style="2" customWidth="1"/>
    <col min="4358" max="4358" width="16" style="2" customWidth="1"/>
    <col min="4359" max="4359" width="7.5703125" style="2" customWidth="1"/>
    <col min="4360" max="4360" width="12.7109375" style="2" customWidth="1"/>
    <col min="4361" max="4608" width="9.140625" style="2"/>
    <col min="4609" max="4609" width="0.140625" style="2" customWidth="1"/>
    <col min="4610" max="4610" width="46.28515625" style="2" customWidth="1"/>
    <col min="4611" max="4611" width="25.7109375" style="2" customWidth="1"/>
    <col min="4612" max="4612" width="10" style="2" customWidth="1"/>
    <col min="4613" max="4613" width="9.140625" style="2" customWidth="1"/>
    <col min="4614" max="4614" width="16" style="2" customWidth="1"/>
    <col min="4615" max="4615" width="7.5703125" style="2" customWidth="1"/>
    <col min="4616" max="4616" width="12.7109375" style="2" customWidth="1"/>
    <col min="4617" max="4864" width="9.140625" style="2"/>
    <col min="4865" max="4865" width="0.140625" style="2" customWidth="1"/>
    <col min="4866" max="4866" width="46.28515625" style="2" customWidth="1"/>
    <col min="4867" max="4867" width="25.7109375" style="2" customWidth="1"/>
    <col min="4868" max="4868" width="10" style="2" customWidth="1"/>
    <col min="4869" max="4869" width="9.140625" style="2" customWidth="1"/>
    <col min="4870" max="4870" width="16" style="2" customWidth="1"/>
    <col min="4871" max="4871" width="7.5703125" style="2" customWidth="1"/>
    <col min="4872" max="4872" width="12.7109375" style="2" customWidth="1"/>
    <col min="4873" max="5120" width="9.140625" style="2"/>
    <col min="5121" max="5121" width="0.140625" style="2" customWidth="1"/>
    <col min="5122" max="5122" width="46.28515625" style="2" customWidth="1"/>
    <col min="5123" max="5123" width="25.7109375" style="2" customWidth="1"/>
    <col min="5124" max="5124" width="10" style="2" customWidth="1"/>
    <col min="5125" max="5125" width="9.140625" style="2" customWidth="1"/>
    <col min="5126" max="5126" width="16" style="2" customWidth="1"/>
    <col min="5127" max="5127" width="7.5703125" style="2" customWidth="1"/>
    <col min="5128" max="5128" width="12.7109375" style="2" customWidth="1"/>
    <col min="5129" max="5376" width="9.140625" style="2"/>
    <col min="5377" max="5377" width="0.140625" style="2" customWidth="1"/>
    <col min="5378" max="5378" width="46.28515625" style="2" customWidth="1"/>
    <col min="5379" max="5379" width="25.7109375" style="2" customWidth="1"/>
    <col min="5380" max="5380" width="10" style="2" customWidth="1"/>
    <col min="5381" max="5381" width="9.140625" style="2" customWidth="1"/>
    <col min="5382" max="5382" width="16" style="2" customWidth="1"/>
    <col min="5383" max="5383" width="7.5703125" style="2" customWidth="1"/>
    <col min="5384" max="5384" width="12.7109375" style="2" customWidth="1"/>
    <col min="5385" max="5632" width="9.140625" style="2"/>
    <col min="5633" max="5633" width="0.140625" style="2" customWidth="1"/>
    <col min="5634" max="5634" width="46.28515625" style="2" customWidth="1"/>
    <col min="5635" max="5635" width="25.7109375" style="2" customWidth="1"/>
    <col min="5636" max="5636" width="10" style="2" customWidth="1"/>
    <col min="5637" max="5637" width="9.140625" style="2" customWidth="1"/>
    <col min="5638" max="5638" width="16" style="2" customWidth="1"/>
    <col min="5639" max="5639" width="7.5703125" style="2" customWidth="1"/>
    <col min="5640" max="5640" width="12.7109375" style="2" customWidth="1"/>
    <col min="5641" max="5888" width="9.140625" style="2"/>
    <col min="5889" max="5889" width="0.140625" style="2" customWidth="1"/>
    <col min="5890" max="5890" width="46.28515625" style="2" customWidth="1"/>
    <col min="5891" max="5891" width="25.7109375" style="2" customWidth="1"/>
    <col min="5892" max="5892" width="10" style="2" customWidth="1"/>
    <col min="5893" max="5893" width="9.140625" style="2" customWidth="1"/>
    <col min="5894" max="5894" width="16" style="2" customWidth="1"/>
    <col min="5895" max="5895" width="7.5703125" style="2" customWidth="1"/>
    <col min="5896" max="5896" width="12.7109375" style="2" customWidth="1"/>
    <col min="5897" max="6144" width="9.140625" style="2"/>
    <col min="6145" max="6145" width="0.140625" style="2" customWidth="1"/>
    <col min="6146" max="6146" width="46.28515625" style="2" customWidth="1"/>
    <col min="6147" max="6147" width="25.7109375" style="2" customWidth="1"/>
    <col min="6148" max="6148" width="10" style="2" customWidth="1"/>
    <col min="6149" max="6149" width="9.140625" style="2" customWidth="1"/>
    <col min="6150" max="6150" width="16" style="2" customWidth="1"/>
    <col min="6151" max="6151" width="7.5703125" style="2" customWidth="1"/>
    <col min="6152" max="6152" width="12.7109375" style="2" customWidth="1"/>
    <col min="6153" max="6400" width="9.140625" style="2"/>
    <col min="6401" max="6401" width="0.140625" style="2" customWidth="1"/>
    <col min="6402" max="6402" width="46.28515625" style="2" customWidth="1"/>
    <col min="6403" max="6403" width="25.7109375" style="2" customWidth="1"/>
    <col min="6404" max="6404" width="10" style="2" customWidth="1"/>
    <col min="6405" max="6405" width="9.140625" style="2" customWidth="1"/>
    <col min="6406" max="6406" width="16" style="2" customWidth="1"/>
    <col min="6407" max="6407" width="7.5703125" style="2" customWidth="1"/>
    <col min="6408" max="6408" width="12.7109375" style="2" customWidth="1"/>
    <col min="6409" max="6656" width="9.140625" style="2"/>
    <col min="6657" max="6657" width="0.140625" style="2" customWidth="1"/>
    <col min="6658" max="6658" width="46.28515625" style="2" customWidth="1"/>
    <col min="6659" max="6659" width="25.7109375" style="2" customWidth="1"/>
    <col min="6660" max="6660" width="10" style="2" customWidth="1"/>
    <col min="6661" max="6661" width="9.140625" style="2" customWidth="1"/>
    <col min="6662" max="6662" width="16" style="2" customWidth="1"/>
    <col min="6663" max="6663" width="7.5703125" style="2" customWidth="1"/>
    <col min="6664" max="6664" width="12.7109375" style="2" customWidth="1"/>
    <col min="6665" max="6912" width="9.140625" style="2"/>
    <col min="6913" max="6913" width="0.140625" style="2" customWidth="1"/>
    <col min="6914" max="6914" width="46.28515625" style="2" customWidth="1"/>
    <col min="6915" max="6915" width="25.7109375" style="2" customWidth="1"/>
    <col min="6916" max="6916" width="10" style="2" customWidth="1"/>
    <col min="6917" max="6917" width="9.140625" style="2" customWidth="1"/>
    <col min="6918" max="6918" width="16" style="2" customWidth="1"/>
    <col min="6919" max="6919" width="7.5703125" style="2" customWidth="1"/>
    <col min="6920" max="6920" width="12.7109375" style="2" customWidth="1"/>
    <col min="6921" max="7168" width="9.140625" style="2"/>
    <col min="7169" max="7169" width="0.140625" style="2" customWidth="1"/>
    <col min="7170" max="7170" width="46.28515625" style="2" customWidth="1"/>
    <col min="7171" max="7171" width="25.7109375" style="2" customWidth="1"/>
    <col min="7172" max="7172" width="10" style="2" customWidth="1"/>
    <col min="7173" max="7173" width="9.140625" style="2" customWidth="1"/>
    <col min="7174" max="7174" width="16" style="2" customWidth="1"/>
    <col min="7175" max="7175" width="7.5703125" style="2" customWidth="1"/>
    <col min="7176" max="7176" width="12.7109375" style="2" customWidth="1"/>
    <col min="7177" max="7424" width="9.140625" style="2"/>
    <col min="7425" max="7425" width="0.140625" style="2" customWidth="1"/>
    <col min="7426" max="7426" width="46.28515625" style="2" customWidth="1"/>
    <col min="7427" max="7427" width="25.7109375" style="2" customWidth="1"/>
    <col min="7428" max="7428" width="10" style="2" customWidth="1"/>
    <col min="7429" max="7429" width="9.140625" style="2" customWidth="1"/>
    <col min="7430" max="7430" width="16" style="2" customWidth="1"/>
    <col min="7431" max="7431" width="7.5703125" style="2" customWidth="1"/>
    <col min="7432" max="7432" width="12.7109375" style="2" customWidth="1"/>
    <col min="7433" max="7680" width="9.140625" style="2"/>
    <col min="7681" max="7681" width="0.140625" style="2" customWidth="1"/>
    <col min="7682" max="7682" width="46.28515625" style="2" customWidth="1"/>
    <col min="7683" max="7683" width="25.7109375" style="2" customWidth="1"/>
    <col min="7684" max="7684" width="10" style="2" customWidth="1"/>
    <col min="7685" max="7685" width="9.140625" style="2" customWidth="1"/>
    <col min="7686" max="7686" width="16" style="2" customWidth="1"/>
    <col min="7687" max="7687" width="7.5703125" style="2" customWidth="1"/>
    <col min="7688" max="7688" width="12.7109375" style="2" customWidth="1"/>
    <col min="7689" max="7936" width="9.140625" style="2"/>
    <col min="7937" max="7937" width="0.140625" style="2" customWidth="1"/>
    <col min="7938" max="7938" width="46.28515625" style="2" customWidth="1"/>
    <col min="7939" max="7939" width="25.7109375" style="2" customWidth="1"/>
    <col min="7940" max="7940" width="10" style="2" customWidth="1"/>
    <col min="7941" max="7941" width="9.140625" style="2" customWidth="1"/>
    <col min="7942" max="7942" width="16" style="2" customWidth="1"/>
    <col min="7943" max="7943" width="7.5703125" style="2" customWidth="1"/>
    <col min="7944" max="7944" width="12.7109375" style="2" customWidth="1"/>
    <col min="7945" max="8192" width="9.140625" style="2"/>
    <col min="8193" max="8193" width="0.140625" style="2" customWidth="1"/>
    <col min="8194" max="8194" width="46.28515625" style="2" customWidth="1"/>
    <col min="8195" max="8195" width="25.7109375" style="2" customWidth="1"/>
    <col min="8196" max="8196" width="10" style="2" customWidth="1"/>
    <col min="8197" max="8197" width="9.140625" style="2" customWidth="1"/>
    <col min="8198" max="8198" width="16" style="2" customWidth="1"/>
    <col min="8199" max="8199" width="7.5703125" style="2" customWidth="1"/>
    <col min="8200" max="8200" width="12.7109375" style="2" customWidth="1"/>
    <col min="8201" max="8448" width="9.140625" style="2"/>
    <col min="8449" max="8449" width="0.140625" style="2" customWidth="1"/>
    <col min="8450" max="8450" width="46.28515625" style="2" customWidth="1"/>
    <col min="8451" max="8451" width="25.7109375" style="2" customWidth="1"/>
    <col min="8452" max="8452" width="10" style="2" customWidth="1"/>
    <col min="8453" max="8453" width="9.140625" style="2" customWidth="1"/>
    <col min="8454" max="8454" width="16" style="2" customWidth="1"/>
    <col min="8455" max="8455" width="7.5703125" style="2" customWidth="1"/>
    <col min="8456" max="8456" width="12.7109375" style="2" customWidth="1"/>
    <col min="8457" max="8704" width="9.140625" style="2"/>
    <col min="8705" max="8705" width="0.140625" style="2" customWidth="1"/>
    <col min="8706" max="8706" width="46.28515625" style="2" customWidth="1"/>
    <col min="8707" max="8707" width="25.7109375" style="2" customWidth="1"/>
    <col min="8708" max="8708" width="10" style="2" customWidth="1"/>
    <col min="8709" max="8709" width="9.140625" style="2" customWidth="1"/>
    <col min="8710" max="8710" width="16" style="2" customWidth="1"/>
    <col min="8711" max="8711" width="7.5703125" style="2" customWidth="1"/>
    <col min="8712" max="8712" width="12.7109375" style="2" customWidth="1"/>
    <col min="8713" max="8960" width="9.140625" style="2"/>
    <col min="8961" max="8961" width="0.140625" style="2" customWidth="1"/>
    <col min="8962" max="8962" width="46.28515625" style="2" customWidth="1"/>
    <col min="8963" max="8963" width="25.7109375" style="2" customWidth="1"/>
    <col min="8964" max="8964" width="10" style="2" customWidth="1"/>
    <col min="8965" max="8965" width="9.140625" style="2" customWidth="1"/>
    <col min="8966" max="8966" width="16" style="2" customWidth="1"/>
    <col min="8967" max="8967" width="7.5703125" style="2" customWidth="1"/>
    <col min="8968" max="8968" width="12.7109375" style="2" customWidth="1"/>
    <col min="8969" max="9216" width="9.140625" style="2"/>
    <col min="9217" max="9217" width="0.140625" style="2" customWidth="1"/>
    <col min="9218" max="9218" width="46.28515625" style="2" customWidth="1"/>
    <col min="9219" max="9219" width="25.7109375" style="2" customWidth="1"/>
    <col min="9220" max="9220" width="10" style="2" customWidth="1"/>
    <col min="9221" max="9221" width="9.140625" style="2" customWidth="1"/>
    <col min="9222" max="9222" width="16" style="2" customWidth="1"/>
    <col min="9223" max="9223" width="7.5703125" style="2" customWidth="1"/>
    <col min="9224" max="9224" width="12.7109375" style="2" customWidth="1"/>
    <col min="9225" max="9472" width="9.140625" style="2"/>
    <col min="9473" max="9473" width="0.140625" style="2" customWidth="1"/>
    <col min="9474" max="9474" width="46.28515625" style="2" customWidth="1"/>
    <col min="9475" max="9475" width="25.7109375" style="2" customWidth="1"/>
    <col min="9476" max="9476" width="10" style="2" customWidth="1"/>
    <col min="9477" max="9477" width="9.140625" style="2" customWidth="1"/>
    <col min="9478" max="9478" width="16" style="2" customWidth="1"/>
    <col min="9479" max="9479" width="7.5703125" style="2" customWidth="1"/>
    <col min="9480" max="9480" width="12.7109375" style="2" customWidth="1"/>
    <col min="9481" max="9728" width="9.140625" style="2"/>
    <col min="9729" max="9729" width="0.140625" style="2" customWidth="1"/>
    <col min="9730" max="9730" width="46.28515625" style="2" customWidth="1"/>
    <col min="9731" max="9731" width="25.7109375" style="2" customWidth="1"/>
    <col min="9732" max="9732" width="10" style="2" customWidth="1"/>
    <col min="9733" max="9733" width="9.140625" style="2" customWidth="1"/>
    <col min="9734" max="9734" width="16" style="2" customWidth="1"/>
    <col min="9735" max="9735" width="7.5703125" style="2" customWidth="1"/>
    <col min="9736" max="9736" width="12.7109375" style="2" customWidth="1"/>
    <col min="9737" max="9984" width="9.140625" style="2"/>
    <col min="9985" max="9985" width="0.140625" style="2" customWidth="1"/>
    <col min="9986" max="9986" width="46.28515625" style="2" customWidth="1"/>
    <col min="9987" max="9987" width="25.7109375" style="2" customWidth="1"/>
    <col min="9988" max="9988" width="10" style="2" customWidth="1"/>
    <col min="9989" max="9989" width="9.140625" style="2" customWidth="1"/>
    <col min="9990" max="9990" width="16" style="2" customWidth="1"/>
    <col min="9991" max="9991" width="7.5703125" style="2" customWidth="1"/>
    <col min="9992" max="9992" width="12.7109375" style="2" customWidth="1"/>
    <col min="9993" max="10240" width="9.140625" style="2"/>
    <col min="10241" max="10241" width="0.140625" style="2" customWidth="1"/>
    <col min="10242" max="10242" width="46.28515625" style="2" customWidth="1"/>
    <col min="10243" max="10243" width="25.7109375" style="2" customWidth="1"/>
    <col min="10244" max="10244" width="10" style="2" customWidth="1"/>
    <col min="10245" max="10245" width="9.140625" style="2" customWidth="1"/>
    <col min="10246" max="10246" width="16" style="2" customWidth="1"/>
    <col min="10247" max="10247" width="7.5703125" style="2" customWidth="1"/>
    <col min="10248" max="10248" width="12.7109375" style="2" customWidth="1"/>
    <col min="10249" max="10496" width="9.140625" style="2"/>
    <col min="10497" max="10497" width="0.140625" style="2" customWidth="1"/>
    <col min="10498" max="10498" width="46.28515625" style="2" customWidth="1"/>
    <col min="10499" max="10499" width="25.7109375" style="2" customWidth="1"/>
    <col min="10500" max="10500" width="10" style="2" customWidth="1"/>
    <col min="10501" max="10501" width="9.140625" style="2" customWidth="1"/>
    <col min="10502" max="10502" width="16" style="2" customWidth="1"/>
    <col min="10503" max="10503" width="7.5703125" style="2" customWidth="1"/>
    <col min="10504" max="10504" width="12.7109375" style="2" customWidth="1"/>
    <col min="10505" max="10752" width="9.140625" style="2"/>
    <col min="10753" max="10753" width="0.140625" style="2" customWidth="1"/>
    <col min="10754" max="10754" width="46.28515625" style="2" customWidth="1"/>
    <col min="10755" max="10755" width="25.7109375" style="2" customWidth="1"/>
    <col min="10756" max="10756" width="10" style="2" customWidth="1"/>
    <col min="10757" max="10757" width="9.140625" style="2" customWidth="1"/>
    <col min="10758" max="10758" width="16" style="2" customWidth="1"/>
    <col min="10759" max="10759" width="7.5703125" style="2" customWidth="1"/>
    <col min="10760" max="10760" width="12.7109375" style="2" customWidth="1"/>
    <col min="10761" max="11008" width="9.140625" style="2"/>
    <col min="11009" max="11009" width="0.140625" style="2" customWidth="1"/>
    <col min="11010" max="11010" width="46.28515625" style="2" customWidth="1"/>
    <col min="11011" max="11011" width="25.7109375" style="2" customWidth="1"/>
    <col min="11012" max="11012" width="10" style="2" customWidth="1"/>
    <col min="11013" max="11013" width="9.140625" style="2" customWidth="1"/>
    <col min="11014" max="11014" width="16" style="2" customWidth="1"/>
    <col min="11015" max="11015" width="7.5703125" style="2" customWidth="1"/>
    <col min="11016" max="11016" width="12.7109375" style="2" customWidth="1"/>
    <col min="11017" max="11264" width="9.140625" style="2"/>
    <col min="11265" max="11265" width="0.140625" style="2" customWidth="1"/>
    <col min="11266" max="11266" width="46.28515625" style="2" customWidth="1"/>
    <col min="11267" max="11267" width="25.7109375" style="2" customWidth="1"/>
    <col min="11268" max="11268" width="10" style="2" customWidth="1"/>
    <col min="11269" max="11269" width="9.140625" style="2" customWidth="1"/>
    <col min="11270" max="11270" width="16" style="2" customWidth="1"/>
    <col min="11271" max="11271" width="7.5703125" style="2" customWidth="1"/>
    <col min="11272" max="11272" width="12.7109375" style="2" customWidth="1"/>
    <col min="11273" max="11520" width="9.140625" style="2"/>
    <col min="11521" max="11521" width="0.140625" style="2" customWidth="1"/>
    <col min="11522" max="11522" width="46.28515625" style="2" customWidth="1"/>
    <col min="11523" max="11523" width="25.7109375" style="2" customWidth="1"/>
    <col min="11524" max="11524" width="10" style="2" customWidth="1"/>
    <col min="11525" max="11525" width="9.140625" style="2" customWidth="1"/>
    <col min="11526" max="11526" width="16" style="2" customWidth="1"/>
    <col min="11527" max="11527" width="7.5703125" style="2" customWidth="1"/>
    <col min="11528" max="11528" width="12.7109375" style="2" customWidth="1"/>
    <col min="11529" max="11776" width="9.140625" style="2"/>
    <col min="11777" max="11777" width="0.140625" style="2" customWidth="1"/>
    <col min="11778" max="11778" width="46.28515625" style="2" customWidth="1"/>
    <col min="11779" max="11779" width="25.7109375" style="2" customWidth="1"/>
    <col min="11780" max="11780" width="10" style="2" customWidth="1"/>
    <col min="11781" max="11781" width="9.140625" style="2" customWidth="1"/>
    <col min="11782" max="11782" width="16" style="2" customWidth="1"/>
    <col min="11783" max="11783" width="7.5703125" style="2" customWidth="1"/>
    <col min="11784" max="11784" width="12.7109375" style="2" customWidth="1"/>
    <col min="11785" max="12032" width="9.140625" style="2"/>
    <col min="12033" max="12033" width="0.140625" style="2" customWidth="1"/>
    <col min="12034" max="12034" width="46.28515625" style="2" customWidth="1"/>
    <col min="12035" max="12035" width="25.7109375" style="2" customWidth="1"/>
    <col min="12036" max="12036" width="10" style="2" customWidth="1"/>
    <col min="12037" max="12037" width="9.140625" style="2" customWidth="1"/>
    <col min="12038" max="12038" width="16" style="2" customWidth="1"/>
    <col min="12039" max="12039" width="7.5703125" style="2" customWidth="1"/>
    <col min="12040" max="12040" width="12.7109375" style="2" customWidth="1"/>
    <col min="12041" max="12288" width="9.140625" style="2"/>
    <col min="12289" max="12289" width="0.140625" style="2" customWidth="1"/>
    <col min="12290" max="12290" width="46.28515625" style="2" customWidth="1"/>
    <col min="12291" max="12291" width="25.7109375" style="2" customWidth="1"/>
    <col min="12292" max="12292" width="10" style="2" customWidth="1"/>
    <col min="12293" max="12293" width="9.140625" style="2" customWidth="1"/>
    <col min="12294" max="12294" width="16" style="2" customWidth="1"/>
    <col min="12295" max="12295" width="7.5703125" style="2" customWidth="1"/>
    <col min="12296" max="12296" width="12.7109375" style="2" customWidth="1"/>
    <col min="12297" max="12544" width="9.140625" style="2"/>
    <col min="12545" max="12545" width="0.140625" style="2" customWidth="1"/>
    <col min="12546" max="12546" width="46.28515625" style="2" customWidth="1"/>
    <col min="12547" max="12547" width="25.7109375" style="2" customWidth="1"/>
    <col min="12548" max="12548" width="10" style="2" customWidth="1"/>
    <col min="12549" max="12549" width="9.140625" style="2" customWidth="1"/>
    <col min="12550" max="12550" width="16" style="2" customWidth="1"/>
    <col min="12551" max="12551" width="7.5703125" style="2" customWidth="1"/>
    <col min="12552" max="12552" width="12.7109375" style="2" customWidth="1"/>
    <col min="12553" max="12800" width="9.140625" style="2"/>
    <col min="12801" max="12801" width="0.140625" style="2" customWidth="1"/>
    <col min="12802" max="12802" width="46.28515625" style="2" customWidth="1"/>
    <col min="12803" max="12803" width="25.7109375" style="2" customWidth="1"/>
    <col min="12804" max="12804" width="10" style="2" customWidth="1"/>
    <col min="12805" max="12805" width="9.140625" style="2" customWidth="1"/>
    <col min="12806" max="12806" width="16" style="2" customWidth="1"/>
    <col min="12807" max="12807" width="7.5703125" style="2" customWidth="1"/>
    <col min="12808" max="12808" width="12.7109375" style="2" customWidth="1"/>
    <col min="12809" max="13056" width="9.140625" style="2"/>
    <col min="13057" max="13057" width="0.140625" style="2" customWidth="1"/>
    <col min="13058" max="13058" width="46.28515625" style="2" customWidth="1"/>
    <col min="13059" max="13059" width="25.7109375" style="2" customWidth="1"/>
    <col min="13060" max="13060" width="10" style="2" customWidth="1"/>
    <col min="13061" max="13061" width="9.140625" style="2" customWidth="1"/>
    <col min="13062" max="13062" width="16" style="2" customWidth="1"/>
    <col min="13063" max="13063" width="7.5703125" style="2" customWidth="1"/>
    <col min="13064" max="13064" width="12.7109375" style="2" customWidth="1"/>
    <col min="13065" max="13312" width="9.140625" style="2"/>
    <col min="13313" max="13313" width="0.140625" style="2" customWidth="1"/>
    <col min="13314" max="13314" width="46.28515625" style="2" customWidth="1"/>
    <col min="13315" max="13315" width="25.7109375" style="2" customWidth="1"/>
    <col min="13316" max="13316" width="10" style="2" customWidth="1"/>
    <col min="13317" max="13317" width="9.140625" style="2" customWidth="1"/>
    <col min="13318" max="13318" width="16" style="2" customWidth="1"/>
    <col min="13319" max="13319" width="7.5703125" style="2" customWidth="1"/>
    <col min="13320" max="13320" width="12.7109375" style="2" customWidth="1"/>
    <col min="13321" max="13568" width="9.140625" style="2"/>
    <col min="13569" max="13569" width="0.140625" style="2" customWidth="1"/>
    <col min="13570" max="13570" width="46.28515625" style="2" customWidth="1"/>
    <col min="13571" max="13571" width="25.7109375" style="2" customWidth="1"/>
    <col min="13572" max="13572" width="10" style="2" customWidth="1"/>
    <col min="13573" max="13573" width="9.140625" style="2" customWidth="1"/>
    <col min="13574" max="13574" width="16" style="2" customWidth="1"/>
    <col min="13575" max="13575" width="7.5703125" style="2" customWidth="1"/>
    <col min="13576" max="13576" width="12.7109375" style="2" customWidth="1"/>
    <col min="13577" max="13824" width="9.140625" style="2"/>
    <col min="13825" max="13825" width="0.140625" style="2" customWidth="1"/>
    <col min="13826" max="13826" width="46.28515625" style="2" customWidth="1"/>
    <col min="13827" max="13827" width="25.7109375" style="2" customWidth="1"/>
    <col min="13828" max="13828" width="10" style="2" customWidth="1"/>
    <col min="13829" max="13829" width="9.140625" style="2" customWidth="1"/>
    <col min="13830" max="13830" width="16" style="2" customWidth="1"/>
    <col min="13831" max="13831" width="7.5703125" style="2" customWidth="1"/>
    <col min="13832" max="13832" width="12.7109375" style="2" customWidth="1"/>
    <col min="13833" max="14080" width="9.140625" style="2"/>
    <col min="14081" max="14081" width="0.140625" style="2" customWidth="1"/>
    <col min="14082" max="14082" width="46.28515625" style="2" customWidth="1"/>
    <col min="14083" max="14083" width="25.7109375" style="2" customWidth="1"/>
    <col min="14084" max="14084" width="10" style="2" customWidth="1"/>
    <col min="14085" max="14085" width="9.140625" style="2" customWidth="1"/>
    <col min="14086" max="14086" width="16" style="2" customWidth="1"/>
    <col min="14087" max="14087" width="7.5703125" style="2" customWidth="1"/>
    <col min="14088" max="14088" width="12.7109375" style="2" customWidth="1"/>
    <col min="14089" max="14336" width="9.140625" style="2"/>
    <col min="14337" max="14337" width="0.140625" style="2" customWidth="1"/>
    <col min="14338" max="14338" width="46.28515625" style="2" customWidth="1"/>
    <col min="14339" max="14339" width="25.7109375" style="2" customWidth="1"/>
    <col min="14340" max="14340" width="10" style="2" customWidth="1"/>
    <col min="14341" max="14341" width="9.140625" style="2" customWidth="1"/>
    <col min="14342" max="14342" width="16" style="2" customWidth="1"/>
    <col min="14343" max="14343" width="7.5703125" style="2" customWidth="1"/>
    <col min="14344" max="14344" width="12.7109375" style="2" customWidth="1"/>
    <col min="14345" max="14592" width="9.140625" style="2"/>
    <col min="14593" max="14593" width="0.140625" style="2" customWidth="1"/>
    <col min="14594" max="14594" width="46.28515625" style="2" customWidth="1"/>
    <col min="14595" max="14595" width="25.7109375" style="2" customWidth="1"/>
    <col min="14596" max="14596" width="10" style="2" customWidth="1"/>
    <col min="14597" max="14597" width="9.140625" style="2" customWidth="1"/>
    <col min="14598" max="14598" width="16" style="2" customWidth="1"/>
    <col min="14599" max="14599" width="7.5703125" style="2" customWidth="1"/>
    <col min="14600" max="14600" width="12.7109375" style="2" customWidth="1"/>
    <col min="14601" max="14848" width="9.140625" style="2"/>
    <col min="14849" max="14849" width="0.140625" style="2" customWidth="1"/>
    <col min="14850" max="14850" width="46.28515625" style="2" customWidth="1"/>
    <col min="14851" max="14851" width="25.7109375" style="2" customWidth="1"/>
    <col min="14852" max="14852" width="10" style="2" customWidth="1"/>
    <col min="14853" max="14853" width="9.140625" style="2" customWidth="1"/>
    <col min="14854" max="14854" width="16" style="2" customWidth="1"/>
    <col min="14855" max="14855" width="7.5703125" style="2" customWidth="1"/>
    <col min="14856" max="14856" width="12.7109375" style="2" customWidth="1"/>
    <col min="14857" max="15104" width="9.140625" style="2"/>
    <col min="15105" max="15105" width="0.140625" style="2" customWidth="1"/>
    <col min="15106" max="15106" width="46.28515625" style="2" customWidth="1"/>
    <col min="15107" max="15107" width="25.7109375" style="2" customWidth="1"/>
    <col min="15108" max="15108" width="10" style="2" customWidth="1"/>
    <col min="15109" max="15109" width="9.140625" style="2" customWidth="1"/>
    <col min="15110" max="15110" width="16" style="2" customWidth="1"/>
    <col min="15111" max="15111" width="7.5703125" style="2" customWidth="1"/>
    <col min="15112" max="15112" width="12.7109375" style="2" customWidth="1"/>
    <col min="15113" max="15360" width="9.140625" style="2"/>
    <col min="15361" max="15361" width="0.140625" style="2" customWidth="1"/>
    <col min="15362" max="15362" width="46.28515625" style="2" customWidth="1"/>
    <col min="15363" max="15363" width="25.7109375" style="2" customWidth="1"/>
    <col min="15364" max="15364" width="10" style="2" customWidth="1"/>
    <col min="15365" max="15365" width="9.140625" style="2" customWidth="1"/>
    <col min="15366" max="15366" width="16" style="2" customWidth="1"/>
    <col min="15367" max="15367" width="7.5703125" style="2" customWidth="1"/>
    <col min="15368" max="15368" width="12.7109375" style="2" customWidth="1"/>
    <col min="15369" max="15616" width="9.140625" style="2"/>
    <col min="15617" max="15617" width="0.140625" style="2" customWidth="1"/>
    <col min="15618" max="15618" width="46.28515625" style="2" customWidth="1"/>
    <col min="15619" max="15619" width="25.7109375" style="2" customWidth="1"/>
    <col min="15620" max="15620" width="10" style="2" customWidth="1"/>
    <col min="15621" max="15621" width="9.140625" style="2" customWidth="1"/>
    <col min="15622" max="15622" width="16" style="2" customWidth="1"/>
    <col min="15623" max="15623" width="7.5703125" style="2" customWidth="1"/>
    <col min="15624" max="15624" width="12.7109375" style="2" customWidth="1"/>
    <col min="15625" max="15872" width="9.140625" style="2"/>
    <col min="15873" max="15873" width="0.140625" style="2" customWidth="1"/>
    <col min="15874" max="15874" width="46.28515625" style="2" customWidth="1"/>
    <col min="15875" max="15875" width="25.7109375" style="2" customWidth="1"/>
    <col min="15876" max="15876" width="10" style="2" customWidth="1"/>
    <col min="15877" max="15877" width="9.140625" style="2" customWidth="1"/>
    <col min="15878" max="15878" width="16" style="2" customWidth="1"/>
    <col min="15879" max="15879" width="7.5703125" style="2" customWidth="1"/>
    <col min="15880" max="15880" width="12.7109375" style="2" customWidth="1"/>
    <col min="15881" max="16128" width="9.140625" style="2"/>
    <col min="16129" max="16129" width="0.140625" style="2" customWidth="1"/>
    <col min="16130" max="16130" width="46.28515625" style="2" customWidth="1"/>
    <col min="16131" max="16131" width="25.7109375" style="2" customWidth="1"/>
    <col min="16132" max="16132" width="10" style="2" customWidth="1"/>
    <col min="16133" max="16133" width="9.140625" style="2" customWidth="1"/>
    <col min="16134" max="16134" width="16" style="2" customWidth="1"/>
    <col min="16135" max="16135" width="7.5703125" style="2" customWidth="1"/>
    <col min="16136" max="16136" width="12.7109375" style="2" customWidth="1"/>
    <col min="16137" max="16384" width="9.140625" style="2"/>
  </cols>
  <sheetData>
    <row r="1" spans="1:8" ht="124.5" customHeight="1" x14ac:dyDescent="0.25">
      <c r="E1" s="96" t="s">
        <v>232</v>
      </c>
      <c r="F1" s="96"/>
      <c r="G1" s="96"/>
      <c r="H1" s="96"/>
    </row>
    <row r="2" spans="1:8" ht="121.5" customHeight="1" x14ac:dyDescent="0.25">
      <c r="D2" s="3"/>
      <c r="E2" s="96" t="s">
        <v>230</v>
      </c>
      <c r="F2" s="96"/>
      <c r="G2" s="96"/>
      <c r="H2" s="96"/>
    </row>
    <row r="3" spans="1:8" ht="15" x14ac:dyDescent="0.25">
      <c r="D3" s="3"/>
      <c r="E3" s="3"/>
      <c r="F3" s="4"/>
      <c r="G3" s="4"/>
      <c r="H3" s="4"/>
    </row>
    <row r="4" spans="1:8" ht="15" x14ac:dyDescent="0.25">
      <c r="D4" s="3"/>
      <c r="E4" s="3"/>
      <c r="F4" s="5"/>
      <c r="G4" s="5"/>
      <c r="H4" s="5"/>
    </row>
    <row r="5" spans="1:8" ht="15.75" x14ac:dyDescent="0.2">
      <c r="A5" s="97" t="s">
        <v>212</v>
      </c>
      <c r="B5" s="97"/>
      <c r="C5" s="97"/>
      <c r="D5" s="97"/>
      <c r="E5" s="97"/>
      <c r="F5" s="97"/>
      <c r="G5" s="97"/>
      <c r="H5" s="97"/>
    </row>
    <row r="6" spans="1:8" ht="15" x14ac:dyDescent="0.25">
      <c r="H6" s="6" t="s">
        <v>0</v>
      </c>
    </row>
    <row r="7" spans="1:8" ht="15" x14ac:dyDescent="0.25">
      <c r="A7" s="7"/>
      <c r="B7" s="8"/>
      <c r="C7" s="98" t="s">
        <v>1</v>
      </c>
      <c r="D7" s="101" t="s">
        <v>2</v>
      </c>
      <c r="E7" s="102"/>
      <c r="F7" s="102"/>
      <c r="G7" s="103"/>
      <c r="H7" s="98" t="s">
        <v>3</v>
      </c>
    </row>
    <row r="8" spans="1:8" ht="15" customHeight="1" x14ac:dyDescent="0.25">
      <c r="A8" s="9" t="s">
        <v>4</v>
      </c>
      <c r="B8" s="10" t="s">
        <v>5</v>
      </c>
      <c r="C8" s="99"/>
      <c r="D8" s="106" t="s">
        <v>6</v>
      </c>
      <c r="E8" s="108" t="s">
        <v>7</v>
      </c>
      <c r="F8" s="108" t="s">
        <v>8</v>
      </c>
      <c r="G8" s="108" t="s">
        <v>9</v>
      </c>
      <c r="H8" s="104"/>
    </row>
    <row r="9" spans="1:8" ht="15" x14ac:dyDescent="0.25">
      <c r="A9" s="9"/>
      <c r="B9" s="11"/>
      <c r="C9" s="100"/>
      <c r="D9" s="107"/>
      <c r="E9" s="108"/>
      <c r="F9" s="108"/>
      <c r="G9" s="108"/>
      <c r="H9" s="105"/>
    </row>
    <row r="10" spans="1:8" ht="45" x14ac:dyDescent="0.25">
      <c r="A10" s="12">
        <v>1</v>
      </c>
      <c r="B10" s="13" t="s">
        <v>10</v>
      </c>
      <c r="C10" s="14" t="s">
        <v>11</v>
      </c>
      <c r="D10" s="15" t="s">
        <v>12</v>
      </c>
      <c r="E10" s="16"/>
      <c r="F10" s="16"/>
      <c r="G10" s="16"/>
      <c r="H10" s="17">
        <f>H11+H15+H19+H22+H27+H30</f>
        <v>77419.399999999994</v>
      </c>
    </row>
    <row r="11" spans="1:8" ht="60" x14ac:dyDescent="0.25">
      <c r="A11" s="12"/>
      <c r="B11" s="18" t="s">
        <v>13</v>
      </c>
      <c r="C11" s="19" t="s">
        <v>14</v>
      </c>
      <c r="D11" s="15" t="s">
        <v>12</v>
      </c>
      <c r="E11" s="15"/>
      <c r="F11" s="20" t="s">
        <v>15</v>
      </c>
      <c r="G11" s="16"/>
      <c r="H11" s="17">
        <f>H12+H13+H14</f>
        <v>8571.6</v>
      </c>
    </row>
    <row r="12" spans="1:8" ht="60" x14ac:dyDescent="0.25">
      <c r="A12" s="12">
        <v>2</v>
      </c>
      <c r="B12" s="18" t="s">
        <v>13</v>
      </c>
      <c r="C12" s="19" t="s">
        <v>16</v>
      </c>
      <c r="D12" s="15" t="s">
        <v>12</v>
      </c>
      <c r="E12" s="15" t="s">
        <v>17</v>
      </c>
      <c r="F12" s="21" t="s">
        <v>18</v>
      </c>
      <c r="G12" s="15" t="s">
        <v>19</v>
      </c>
      <c r="H12" s="22">
        <f>SUM('[1]9'!G44)</f>
        <v>1.5</v>
      </c>
    </row>
    <row r="13" spans="1:8" ht="60" x14ac:dyDescent="0.25">
      <c r="A13" s="12">
        <v>3</v>
      </c>
      <c r="B13" s="18" t="s">
        <v>13</v>
      </c>
      <c r="C13" s="19" t="s">
        <v>16</v>
      </c>
      <c r="D13" s="23" t="s">
        <v>12</v>
      </c>
      <c r="E13" s="15" t="s">
        <v>20</v>
      </c>
      <c r="F13" s="21" t="s">
        <v>18</v>
      </c>
      <c r="G13" s="15" t="s">
        <v>19</v>
      </c>
      <c r="H13" s="17">
        <f>SUM('[1]9'!G59)</f>
        <v>8533.7000000000007</v>
      </c>
    </row>
    <row r="14" spans="1:8" ht="60" x14ac:dyDescent="0.25">
      <c r="A14" s="12"/>
      <c r="B14" s="18" t="s">
        <v>13</v>
      </c>
      <c r="C14" s="19" t="s">
        <v>16</v>
      </c>
      <c r="D14" s="23" t="s">
        <v>12</v>
      </c>
      <c r="E14" s="15" t="s">
        <v>20</v>
      </c>
      <c r="F14" s="84" t="s">
        <v>213</v>
      </c>
      <c r="G14" s="15" t="s">
        <v>19</v>
      </c>
      <c r="H14" s="17">
        <f>SUM('[1]9'!G63+'[1]9'!G67)</f>
        <v>36.4</v>
      </c>
    </row>
    <row r="15" spans="1:8" ht="68.25" customHeight="1" x14ac:dyDescent="0.25">
      <c r="A15" s="18" t="s">
        <v>21</v>
      </c>
      <c r="B15" s="18" t="s">
        <v>22</v>
      </c>
      <c r="C15" s="14" t="s">
        <v>23</v>
      </c>
      <c r="D15" s="23" t="s">
        <v>12</v>
      </c>
      <c r="E15" s="15"/>
      <c r="F15" s="21" t="s">
        <v>24</v>
      </c>
      <c r="G15" s="15"/>
      <c r="H15" s="17">
        <f>H16+H17+H18</f>
        <v>1359.8</v>
      </c>
    </row>
    <row r="16" spans="1:8" ht="60" x14ac:dyDescent="0.25">
      <c r="A16" s="12">
        <v>5</v>
      </c>
      <c r="B16" s="18" t="s">
        <v>22</v>
      </c>
      <c r="C16" s="14" t="s">
        <v>25</v>
      </c>
      <c r="D16" s="23" t="s">
        <v>12</v>
      </c>
      <c r="E16" s="15" t="s">
        <v>20</v>
      </c>
      <c r="F16" s="21" t="s">
        <v>26</v>
      </c>
      <c r="G16" s="15" t="s">
        <v>27</v>
      </c>
      <c r="H16" s="17">
        <f>SUM('[1]9'!G78)</f>
        <v>1026.1000000000001</v>
      </c>
    </row>
    <row r="17" spans="1:8" ht="60" x14ac:dyDescent="0.25">
      <c r="A17" s="12">
        <v>6</v>
      </c>
      <c r="B17" s="18" t="s">
        <v>22</v>
      </c>
      <c r="C17" s="14" t="s">
        <v>25</v>
      </c>
      <c r="D17" s="23" t="s">
        <v>12</v>
      </c>
      <c r="E17" s="15" t="s">
        <v>20</v>
      </c>
      <c r="F17" s="21" t="s">
        <v>26</v>
      </c>
      <c r="G17" s="15" t="s">
        <v>28</v>
      </c>
      <c r="H17" s="17">
        <f>SUM('[1]9'!G83)</f>
        <v>325.39999999999998</v>
      </c>
    </row>
    <row r="18" spans="1:8" ht="60" x14ac:dyDescent="0.25">
      <c r="A18" s="12">
        <v>7</v>
      </c>
      <c r="B18" s="18" t="s">
        <v>22</v>
      </c>
      <c r="C18" s="14" t="s">
        <v>25</v>
      </c>
      <c r="D18" s="23" t="s">
        <v>12</v>
      </c>
      <c r="E18" s="15" t="s">
        <v>20</v>
      </c>
      <c r="F18" s="21" t="s">
        <v>26</v>
      </c>
      <c r="G18" s="15" t="s">
        <v>29</v>
      </c>
      <c r="H18" s="17">
        <f>SUM('[1]9'!G87)</f>
        <v>8.3000000000000007</v>
      </c>
    </row>
    <row r="19" spans="1:8" ht="60" x14ac:dyDescent="0.25">
      <c r="A19" s="12"/>
      <c r="B19" s="18" t="s">
        <v>30</v>
      </c>
      <c r="C19" s="19" t="s">
        <v>31</v>
      </c>
      <c r="D19" s="23" t="s">
        <v>12</v>
      </c>
      <c r="E19" s="15"/>
      <c r="F19" s="25" t="s">
        <v>32</v>
      </c>
      <c r="G19" s="15"/>
      <c r="H19" s="17">
        <f>SUM(H20:H21)</f>
        <v>17329</v>
      </c>
    </row>
    <row r="20" spans="1:8" ht="60" x14ac:dyDescent="0.25">
      <c r="A20" s="12">
        <v>8</v>
      </c>
      <c r="B20" s="18" t="s">
        <v>30</v>
      </c>
      <c r="C20" s="19" t="s">
        <v>33</v>
      </c>
      <c r="D20" s="23" t="s">
        <v>12</v>
      </c>
      <c r="E20" s="15" t="s">
        <v>20</v>
      </c>
      <c r="F20" s="25" t="s">
        <v>34</v>
      </c>
      <c r="G20" s="15" t="s">
        <v>19</v>
      </c>
      <c r="H20" s="17">
        <f>SUM('[1]9'!G98)</f>
        <v>6348.8</v>
      </c>
    </row>
    <row r="21" spans="1:8" ht="60" x14ac:dyDescent="0.25">
      <c r="A21" s="12">
        <v>9</v>
      </c>
      <c r="B21" s="18" t="s">
        <v>30</v>
      </c>
      <c r="C21" s="19" t="s">
        <v>33</v>
      </c>
      <c r="D21" s="23" t="s">
        <v>12</v>
      </c>
      <c r="E21" s="15" t="s">
        <v>20</v>
      </c>
      <c r="F21" s="25" t="s">
        <v>35</v>
      </c>
      <c r="G21" s="15" t="s">
        <v>19</v>
      </c>
      <c r="H21" s="17">
        <f>SUM('[1]9'!G102+'[1]9'!G106)</f>
        <v>10980.2</v>
      </c>
    </row>
    <row r="22" spans="1:8" ht="74.25" customHeight="1" x14ac:dyDescent="0.25">
      <c r="A22" s="12"/>
      <c r="B22" s="26" t="s">
        <v>36</v>
      </c>
      <c r="C22" s="14" t="s">
        <v>37</v>
      </c>
      <c r="D22" s="23" t="s">
        <v>12</v>
      </c>
      <c r="E22" s="15"/>
      <c r="F22" s="25" t="s">
        <v>38</v>
      </c>
      <c r="G22" s="15"/>
      <c r="H22" s="17">
        <f>H23+H24+H25+H26</f>
        <v>41667.600000000006</v>
      </c>
    </row>
    <row r="23" spans="1:8" ht="75" x14ac:dyDescent="0.25">
      <c r="A23" s="12"/>
      <c r="B23" s="26" t="s">
        <v>36</v>
      </c>
      <c r="C23" s="14" t="s">
        <v>39</v>
      </c>
      <c r="D23" s="23" t="s">
        <v>12</v>
      </c>
      <c r="E23" s="15" t="s">
        <v>40</v>
      </c>
      <c r="F23" s="21" t="s">
        <v>41</v>
      </c>
      <c r="G23" s="15" t="s">
        <v>27</v>
      </c>
      <c r="H23" s="17">
        <f>SUM('[1]9'!G16)</f>
        <v>4256.5</v>
      </c>
    </row>
    <row r="24" spans="1:8" ht="75" x14ac:dyDescent="0.25">
      <c r="A24" s="12">
        <v>10</v>
      </c>
      <c r="B24" s="26" t="s">
        <v>36</v>
      </c>
      <c r="C24" s="14" t="s">
        <v>39</v>
      </c>
      <c r="D24" s="23" t="s">
        <v>12</v>
      </c>
      <c r="E24" s="15" t="s">
        <v>40</v>
      </c>
      <c r="F24" s="21" t="s">
        <v>41</v>
      </c>
      <c r="G24" s="15" t="s">
        <v>28</v>
      </c>
      <c r="H24" s="17">
        <f>SUM('[1]9'!G20)</f>
        <v>235.3</v>
      </c>
    </row>
    <row r="25" spans="1:8" ht="75" x14ac:dyDescent="0.25">
      <c r="A25" s="12">
        <v>11</v>
      </c>
      <c r="B25" s="26" t="s">
        <v>36</v>
      </c>
      <c r="C25" s="14" t="s">
        <v>39</v>
      </c>
      <c r="D25" s="23" t="s">
        <v>12</v>
      </c>
      <c r="E25" s="15" t="s">
        <v>40</v>
      </c>
      <c r="F25" s="27" t="s">
        <v>42</v>
      </c>
      <c r="G25" s="15" t="s">
        <v>43</v>
      </c>
      <c r="H25" s="17">
        <f>SUM('[1]9'!G36+'[1]9'!G39)</f>
        <v>37165.800000000003</v>
      </c>
    </row>
    <row r="26" spans="1:8" ht="75" x14ac:dyDescent="0.25">
      <c r="A26" s="12"/>
      <c r="B26" s="26" t="s">
        <v>36</v>
      </c>
      <c r="C26" s="14" t="s">
        <v>39</v>
      </c>
      <c r="D26" s="23" t="s">
        <v>12</v>
      </c>
      <c r="E26" s="15" t="s">
        <v>40</v>
      </c>
      <c r="F26" s="21" t="s">
        <v>41</v>
      </c>
      <c r="G26" s="15" t="s">
        <v>29</v>
      </c>
      <c r="H26" s="17">
        <f>SUM('[1]9'!G24)</f>
        <v>10</v>
      </c>
    </row>
    <row r="27" spans="1:8" ht="75" x14ac:dyDescent="0.25">
      <c r="A27" s="12">
        <v>12</v>
      </c>
      <c r="B27" s="26" t="s">
        <v>44</v>
      </c>
      <c r="C27" s="14" t="s">
        <v>45</v>
      </c>
      <c r="D27" s="23" t="s">
        <v>12</v>
      </c>
      <c r="E27" s="15"/>
      <c r="F27" s="21"/>
      <c r="G27" s="15"/>
      <c r="H27" s="17">
        <f>H28+H29</f>
        <v>2052.5</v>
      </c>
    </row>
    <row r="28" spans="1:8" ht="75" x14ac:dyDescent="0.25">
      <c r="A28" s="12"/>
      <c r="B28" s="26" t="s">
        <v>44</v>
      </c>
      <c r="C28" s="14" t="s">
        <v>45</v>
      </c>
      <c r="D28" s="23" t="s">
        <v>12</v>
      </c>
      <c r="E28" s="15" t="s">
        <v>46</v>
      </c>
      <c r="F28" s="21" t="s">
        <v>47</v>
      </c>
      <c r="G28" s="15" t="s">
        <v>27</v>
      </c>
      <c r="H28" s="17">
        <f>SUM('[1]9'!G128)</f>
        <v>1973.3</v>
      </c>
    </row>
    <row r="29" spans="1:8" ht="75" x14ac:dyDescent="0.25">
      <c r="A29" s="12"/>
      <c r="B29" s="26" t="s">
        <v>44</v>
      </c>
      <c r="C29" s="14" t="s">
        <v>45</v>
      </c>
      <c r="D29" s="23" t="s">
        <v>12</v>
      </c>
      <c r="E29" s="15" t="s">
        <v>46</v>
      </c>
      <c r="F29" s="21" t="s">
        <v>47</v>
      </c>
      <c r="G29" s="15" t="s">
        <v>28</v>
      </c>
      <c r="H29" s="17">
        <f>SUM('[1]9'!G132)</f>
        <v>79.2</v>
      </c>
    </row>
    <row r="30" spans="1:8" ht="75" x14ac:dyDescent="0.25">
      <c r="A30" s="12">
        <v>13</v>
      </c>
      <c r="B30" s="95" t="s">
        <v>214</v>
      </c>
      <c r="C30" s="79" t="s">
        <v>226</v>
      </c>
      <c r="D30" s="23" t="s">
        <v>12</v>
      </c>
      <c r="E30" s="15" t="s">
        <v>46</v>
      </c>
      <c r="F30" s="25"/>
      <c r="G30" s="15"/>
      <c r="H30" s="17">
        <f>SUM(H31:H32)</f>
        <v>6438.9</v>
      </c>
    </row>
    <row r="31" spans="1:8" ht="75" x14ac:dyDescent="0.25">
      <c r="A31" s="12">
        <v>14</v>
      </c>
      <c r="B31" s="95" t="s">
        <v>214</v>
      </c>
      <c r="C31" s="79" t="s">
        <v>226</v>
      </c>
      <c r="D31" s="23" t="s">
        <v>12</v>
      </c>
      <c r="E31" s="15" t="s">
        <v>46</v>
      </c>
      <c r="F31" s="25" t="s">
        <v>215</v>
      </c>
      <c r="G31" s="15" t="s">
        <v>27</v>
      </c>
      <c r="H31" s="17">
        <f>SUM('[1]9'!G138)</f>
        <v>6401.9</v>
      </c>
    </row>
    <row r="32" spans="1:8" ht="75" x14ac:dyDescent="0.25">
      <c r="A32" s="12"/>
      <c r="B32" s="95" t="s">
        <v>214</v>
      </c>
      <c r="C32" s="79" t="s">
        <v>226</v>
      </c>
      <c r="D32" s="23" t="s">
        <v>12</v>
      </c>
      <c r="E32" s="15" t="s">
        <v>46</v>
      </c>
      <c r="F32" s="25" t="s">
        <v>215</v>
      </c>
      <c r="G32" s="15" t="s">
        <v>28</v>
      </c>
      <c r="H32" s="17">
        <f>SUM('[1]9'!G142)</f>
        <v>37</v>
      </c>
    </row>
    <row r="33" spans="1:8" ht="30" x14ac:dyDescent="0.25">
      <c r="A33" s="12"/>
      <c r="B33" s="28" t="s">
        <v>48</v>
      </c>
      <c r="C33" s="14" t="s">
        <v>45</v>
      </c>
      <c r="D33" s="23" t="s">
        <v>12</v>
      </c>
      <c r="E33" s="15"/>
      <c r="F33" s="25"/>
      <c r="G33" s="15"/>
      <c r="H33" s="17">
        <f>H34+H38+H39+H40+H37</f>
        <v>9302.7000000000007</v>
      </c>
    </row>
    <row r="34" spans="1:8" ht="60" x14ac:dyDescent="0.25">
      <c r="A34" s="12"/>
      <c r="B34" s="13" t="s">
        <v>131</v>
      </c>
      <c r="C34" s="14" t="s">
        <v>45</v>
      </c>
      <c r="D34" s="23" t="s">
        <v>12</v>
      </c>
      <c r="E34" s="15" t="s">
        <v>17</v>
      </c>
      <c r="F34" s="21" t="s">
        <v>135</v>
      </c>
      <c r="G34" s="15"/>
      <c r="H34" s="17">
        <f>SUM(H35:H36)</f>
        <v>58.6</v>
      </c>
    </row>
    <row r="35" spans="1:8" ht="60" x14ac:dyDescent="0.25">
      <c r="A35" s="12"/>
      <c r="B35" s="13" t="s">
        <v>131</v>
      </c>
      <c r="C35" s="14" t="s">
        <v>217</v>
      </c>
      <c r="D35" s="23" t="s">
        <v>12</v>
      </c>
      <c r="E35" s="15" t="s">
        <v>17</v>
      </c>
      <c r="F35" s="21" t="s">
        <v>135</v>
      </c>
      <c r="G35" s="15" t="s">
        <v>28</v>
      </c>
      <c r="H35" s="17">
        <f>SUM('[1]9'!G48)</f>
        <v>32.200000000000003</v>
      </c>
    </row>
    <row r="36" spans="1:8" ht="60" x14ac:dyDescent="0.25">
      <c r="A36" s="12"/>
      <c r="B36" s="13" t="s">
        <v>131</v>
      </c>
      <c r="C36" s="19" t="s">
        <v>33</v>
      </c>
      <c r="D36" s="23" t="s">
        <v>12</v>
      </c>
      <c r="E36" s="15" t="s">
        <v>17</v>
      </c>
      <c r="F36" s="21" t="s">
        <v>135</v>
      </c>
      <c r="G36" s="15" t="s">
        <v>19</v>
      </c>
      <c r="H36" s="17">
        <f>SUM('[1]9'!G51)</f>
        <v>26.4</v>
      </c>
    </row>
    <row r="37" spans="1:8" ht="75" x14ac:dyDescent="0.25">
      <c r="A37" s="12"/>
      <c r="B37" s="13" t="s">
        <v>51</v>
      </c>
      <c r="C37" s="14" t="s">
        <v>39</v>
      </c>
      <c r="D37" s="23" t="s">
        <v>12</v>
      </c>
      <c r="E37" s="15" t="s">
        <v>52</v>
      </c>
      <c r="F37" s="29" t="s">
        <v>53</v>
      </c>
      <c r="G37" s="15" t="s">
        <v>19</v>
      </c>
      <c r="H37" s="17">
        <f>SUM('[1]9'!G118+'[1]9'!G121)</f>
        <v>160</v>
      </c>
    </row>
    <row r="38" spans="1:8" ht="75" x14ac:dyDescent="0.25">
      <c r="A38" s="12">
        <v>23</v>
      </c>
      <c r="B38" s="13" t="s">
        <v>54</v>
      </c>
      <c r="C38" s="14" t="s">
        <v>45</v>
      </c>
      <c r="D38" s="23" t="s">
        <v>12</v>
      </c>
      <c r="E38" s="15" t="s">
        <v>46</v>
      </c>
      <c r="F38" s="21" t="s">
        <v>55</v>
      </c>
      <c r="G38" s="15" t="s">
        <v>19</v>
      </c>
      <c r="H38" s="17">
        <f>SUM('[1]9'!G147)</f>
        <v>32</v>
      </c>
    </row>
    <row r="39" spans="1:8" ht="60" x14ac:dyDescent="0.25">
      <c r="A39" s="12"/>
      <c r="B39" s="31" t="s">
        <v>56</v>
      </c>
      <c r="C39" s="19" t="s">
        <v>33</v>
      </c>
      <c r="D39" s="23" t="s">
        <v>12</v>
      </c>
      <c r="E39" s="15" t="s">
        <v>46</v>
      </c>
      <c r="F39" s="21" t="s">
        <v>57</v>
      </c>
      <c r="G39" s="15" t="s">
        <v>19</v>
      </c>
      <c r="H39" s="17">
        <f>SUM('[1]9'!G151)</f>
        <v>18</v>
      </c>
    </row>
    <row r="40" spans="1:8" ht="60" x14ac:dyDescent="0.25">
      <c r="A40" s="12"/>
      <c r="B40" s="32" t="s">
        <v>58</v>
      </c>
      <c r="C40" s="33"/>
      <c r="D40" s="23" t="s">
        <v>12</v>
      </c>
      <c r="E40" s="15"/>
      <c r="F40" s="21" t="s">
        <v>59</v>
      </c>
      <c r="G40" s="15"/>
      <c r="H40" s="17">
        <f>SUM(H41:H44)</f>
        <v>9034.1</v>
      </c>
    </row>
    <row r="41" spans="1:8" ht="75" x14ac:dyDescent="0.25">
      <c r="A41" s="12"/>
      <c r="B41" s="34" t="s">
        <v>60</v>
      </c>
      <c r="C41" s="35" t="s">
        <v>39</v>
      </c>
      <c r="D41" s="23" t="s">
        <v>12</v>
      </c>
      <c r="E41" s="15" t="s">
        <v>40</v>
      </c>
      <c r="F41" s="21" t="s">
        <v>59</v>
      </c>
      <c r="G41" s="15" t="s">
        <v>27</v>
      </c>
      <c r="H41" s="17">
        <f>SUM('[1]9'!G30)</f>
        <v>531.1</v>
      </c>
    </row>
    <row r="42" spans="1:8" ht="75" x14ac:dyDescent="0.25">
      <c r="A42" s="12"/>
      <c r="B42" s="34" t="s">
        <v>60</v>
      </c>
      <c r="C42" s="35" t="s">
        <v>23</v>
      </c>
      <c r="D42" s="23" t="s">
        <v>12</v>
      </c>
      <c r="E42" s="15" t="s">
        <v>20</v>
      </c>
      <c r="F42" s="21" t="s">
        <v>59</v>
      </c>
      <c r="G42" s="15" t="s">
        <v>27</v>
      </c>
      <c r="H42" s="17">
        <f>SUM('[1]9'!G92)</f>
        <v>337.70000000000005</v>
      </c>
    </row>
    <row r="43" spans="1:8" ht="75" x14ac:dyDescent="0.25">
      <c r="A43" s="12"/>
      <c r="B43" s="34" t="s">
        <v>60</v>
      </c>
      <c r="C43" s="35" t="s">
        <v>61</v>
      </c>
      <c r="D43" s="23" t="s">
        <v>12</v>
      </c>
      <c r="E43" s="15" t="s">
        <v>20</v>
      </c>
      <c r="F43" s="21" t="s">
        <v>59</v>
      </c>
      <c r="G43" s="15" t="s">
        <v>19</v>
      </c>
      <c r="H43" s="17">
        <f>SUM('[1]9'!G73+'[1]9'!G112)</f>
        <v>7809.1</v>
      </c>
    </row>
    <row r="44" spans="1:8" ht="75" x14ac:dyDescent="0.25">
      <c r="A44" s="12"/>
      <c r="B44" s="34" t="s">
        <v>60</v>
      </c>
      <c r="C44" s="35" t="s">
        <v>45</v>
      </c>
      <c r="D44" s="23" t="s">
        <v>12</v>
      </c>
      <c r="E44" s="15" t="s">
        <v>46</v>
      </c>
      <c r="F44" s="21" t="s">
        <v>59</v>
      </c>
      <c r="G44" s="15" t="s">
        <v>27</v>
      </c>
      <c r="H44" s="17">
        <f>SUM('[1]9'!G157)</f>
        <v>356.2</v>
      </c>
    </row>
    <row r="45" spans="1:8" ht="15.75" x14ac:dyDescent="0.25">
      <c r="A45" s="12"/>
      <c r="B45" s="37" t="s">
        <v>62</v>
      </c>
      <c r="C45" s="38"/>
      <c r="D45" s="39" t="s">
        <v>12</v>
      </c>
      <c r="E45" s="39"/>
      <c r="F45" s="39"/>
      <c r="G45" s="39"/>
      <c r="H45" s="40">
        <f>H10+H33</f>
        <v>86722.099999999991</v>
      </c>
    </row>
    <row r="46" spans="1:8" ht="45.75" x14ac:dyDescent="0.3">
      <c r="A46" s="36"/>
      <c r="B46" s="13" t="s">
        <v>63</v>
      </c>
      <c r="C46" s="42"/>
      <c r="D46" s="15" t="s">
        <v>64</v>
      </c>
      <c r="E46" s="15" t="s">
        <v>65</v>
      </c>
      <c r="F46" s="43" t="s">
        <v>66</v>
      </c>
      <c r="G46" s="43"/>
      <c r="H46" s="44">
        <f>H47+H56+H65+H69+H74+H85</f>
        <v>285392.49999999994</v>
      </c>
    </row>
    <row r="47" spans="1:8" ht="60" x14ac:dyDescent="0.25">
      <c r="A47" s="41"/>
      <c r="B47" s="26" t="s">
        <v>67</v>
      </c>
      <c r="C47" s="46" t="s">
        <v>68</v>
      </c>
      <c r="D47" s="47" t="s">
        <v>64</v>
      </c>
      <c r="E47" s="47" t="s">
        <v>65</v>
      </c>
      <c r="F47" s="48" t="s">
        <v>69</v>
      </c>
      <c r="G47" s="47"/>
      <c r="H47" s="49">
        <f>H48+H52+H53+H54+H55</f>
        <v>69919.099999999991</v>
      </c>
    </row>
    <row r="48" spans="1:8" ht="60" x14ac:dyDescent="0.25">
      <c r="A48" s="45"/>
      <c r="B48" s="26" t="s">
        <v>67</v>
      </c>
      <c r="C48" s="46" t="s">
        <v>68</v>
      </c>
      <c r="D48" s="47" t="s">
        <v>64</v>
      </c>
      <c r="E48" s="47" t="s">
        <v>70</v>
      </c>
      <c r="F48" s="48" t="s">
        <v>71</v>
      </c>
      <c r="G48" s="47"/>
      <c r="H48" s="17">
        <f>H49+H50+H51</f>
        <v>9653.7000000000007</v>
      </c>
    </row>
    <row r="49" spans="1:8" ht="60.75" x14ac:dyDescent="0.3">
      <c r="A49" s="50">
        <v>25</v>
      </c>
      <c r="B49" s="26" t="s">
        <v>67</v>
      </c>
      <c r="C49" s="46" t="s">
        <v>68</v>
      </c>
      <c r="D49" s="47" t="s">
        <v>64</v>
      </c>
      <c r="E49" s="47" t="s">
        <v>70</v>
      </c>
      <c r="F49" s="48" t="s">
        <v>71</v>
      </c>
      <c r="G49" s="47" t="s">
        <v>27</v>
      </c>
      <c r="H49" s="52">
        <f>SUM('[1]9'!G167)</f>
        <v>24.1</v>
      </c>
    </row>
    <row r="50" spans="1:8" ht="60" x14ac:dyDescent="0.25">
      <c r="A50" s="51">
        <v>26</v>
      </c>
      <c r="B50" s="26" t="s">
        <v>67</v>
      </c>
      <c r="C50" s="46" t="s">
        <v>68</v>
      </c>
      <c r="D50" s="47" t="s">
        <v>64</v>
      </c>
      <c r="E50" s="47" t="s">
        <v>70</v>
      </c>
      <c r="F50" s="48" t="s">
        <v>71</v>
      </c>
      <c r="G50" s="47" t="s">
        <v>28</v>
      </c>
      <c r="H50" s="52">
        <f>SUM('[1]9'!G170)</f>
        <v>9444</v>
      </c>
    </row>
    <row r="51" spans="1:8" ht="60" x14ac:dyDescent="0.25">
      <c r="A51" s="53"/>
      <c r="B51" s="26" t="s">
        <v>67</v>
      </c>
      <c r="C51" s="46" t="s">
        <v>72</v>
      </c>
      <c r="D51" s="47" t="s">
        <v>64</v>
      </c>
      <c r="E51" s="47" t="s">
        <v>70</v>
      </c>
      <c r="F51" s="48" t="s">
        <v>71</v>
      </c>
      <c r="G51" s="47" t="s">
        <v>29</v>
      </c>
      <c r="H51" s="52">
        <f>SUM('[1]9'!G174)</f>
        <v>185.6</v>
      </c>
    </row>
    <row r="52" spans="1:8" ht="60" x14ac:dyDescent="0.25">
      <c r="A52" s="53"/>
      <c r="B52" s="26" t="s">
        <v>67</v>
      </c>
      <c r="C52" s="46" t="s">
        <v>68</v>
      </c>
      <c r="D52" s="47" t="s">
        <v>64</v>
      </c>
      <c r="E52" s="47" t="s">
        <v>70</v>
      </c>
      <c r="F52" s="54" t="s">
        <v>73</v>
      </c>
      <c r="G52" s="47" t="s">
        <v>27</v>
      </c>
      <c r="H52" s="52">
        <f>SUM('[1]9'!G180)</f>
        <v>58955.5</v>
      </c>
    </row>
    <row r="53" spans="1:8" ht="60" x14ac:dyDescent="0.25">
      <c r="A53" s="53">
        <v>27</v>
      </c>
      <c r="B53" s="26" t="s">
        <v>67</v>
      </c>
      <c r="C53" s="46" t="s">
        <v>68</v>
      </c>
      <c r="D53" s="15" t="s">
        <v>64</v>
      </c>
      <c r="E53" s="15" t="s">
        <v>70</v>
      </c>
      <c r="F53" s="55" t="s">
        <v>73</v>
      </c>
      <c r="G53" s="15" t="s">
        <v>28</v>
      </c>
      <c r="H53" s="17">
        <f>SUM('[1]9'!G184)</f>
        <v>425</v>
      </c>
    </row>
    <row r="54" spans="1:8" ht="60" x14ac:dyDescent="0.25">
      <c r="A54" s="53">
        <v>28</v>
      </c>
      <c r="B54" s="26" t="s">
        <v>67</v>
      </c>
      <c r="C54" s="46" t="s">
        <v>68</v>
      </c>
      <c r="D54" s="47" t="s">
        <v>64</v>
      </c>
      <c r="E54" s="47" t="s">
        <v>17</v>
      </c>
      <c r="F54" s="48" t="s">
        <v>71</v>
      </c>
      <c r="G54" s="47" t="s">
        <v>28</v>
      </c>
      <c r="H54" s="52">
        <f>SUM('[1]9'!G283)</f>
        <v>59</v>
      </c>
    </row>
    <row r="55" spans="1:8" ht="60" x14ac:dyDescent="0.25">
      <c r="A55" s="53">
        <v>29</v>
      </c>
      <c r="B55" s="26" t="s">
        <v>67</v>
      </c>
      <c r="C55" s="46" t="s">
        <v>68</v>
      </c>
      <c r="D55" s="47" t="s">
        <v>64</v>
      </c>
      <c r="E55" s="15" t="s">
        <v>70</v>
      </c>
      <c r="F55" s="84" t="s">
        <v>218</v>
      </c>
      <c r="G55" s="47" t="s">
        <v>28</v>
      </c>
      <c r="H55" s="52">
        <f>SUM('[1]9'!G188+'[1]9'!G192)</f>
        <v>825.9</v>
      </c>
    </row>
    <row r="56" spans="1:8" ht="60" x14ac:dyDescent="0.25">
      <c r="A56" s="53">
        <v>30</v>
      </c>
      <c r="B56" s="26" t="s">
        <v>74</v>
      </c>
      <c r="C56" s="35" t="s">
        <v>75</v>
      </c>
      <c r="D56" s="47" t="s">
        <v>64</v>
      </c>
      <c r="E56" s="47" t="s">
        <v>65</v>
      </c>
      <c r="F56" s="47" t="s">
        <v>76</v>
      </c>
      <c r="G56" s="47"/>
      <c r="H56" s="52">
        <f>SUM(H57:H64)</f>
        <v>196055.5</v>
      </c>
    </row>
    <row r="57" spans="1:8" ht="62.25" customHeight="1" x14ac:dyDescent="0.25">
      <c r="A57" s="12">
        <v>31</v>
      </c>
      <c r="B57" s="26" t="s">
        <v>74</v>
      </c>
      <c r="C57" s="35" t="s">
        <v>75</v>
      </c>
      <c r="D57" s="15" t="s">
        <v>64</v>
      </c>
      <c r="E57" s="15" t="s">
        <v>77</v>
      </c>
      <c r="F57" s="15" t="s">
        <v>76</v>
      </c>
      <c r="G57" s="15" t="s">
        <v>19</v>
      </c>
      <c r="H57" s="56">
        <f>SUM('[1]9'!G209)</f>
        <v>9533</v>
      </c>
    </row>
    <row r="58" spans="1:8" ht="64.5" customHeight="1" x14ac:dyDescent="0.25">
      <c r="A58" s="12">
        <v>32</v>
      </c>
      <c r="B58" s="26" t="s">
        <v>74</v>
      </c>
      <c r="C58" s="35" t="s">
        <v>75</v>
      </c>
      <c r="D58" s="15" t="s">
        <v>64</v>
      </c>
      <c r="E58" s="15" t="s">
        <v>17</v>
      </c>
      <c r="F58" s="15" t="s">
        <v>76</v>
      </c>
      <c r="G58" s="15" t="s">
        <v>19</v>
      </c>
      <c r="H58" s="52">
        <f>SUM('[1]9'!G288)</f>
        <v>22.2</v>
      </c>
    </row>
    <row r="59" spans="1:8" ht="60" customHeight="1" x14ac:dyDescent="0.25">
      <c r="A59" s="12"/>
      <c r="B59" s="26" t="s">
        <v>74</v>
      </c>
      <c r="C59" s="35" t="s">
        <v>75</v>
      </c>
      <c r="D59" s="15" t="s">
        <v>64</v>
      </c>
      <c r="E59" s="15" t="s">
        <v>77</v>
      </c>
      <c r="F59" s="15" t="s">
        <v>78</v>
      </c>
      <c r="G59" s="15" t="s">
        <v>19</v>
      </c>
      <c r="H59" s="17">
        <f>SUM('[1]9'!G213)</f>
        <v>171361.3</v>
      </c>
    </row>
    <row r="60" spans="1:8" ht="58.5" customHeight="1" x14ac:dyDescent="0.25">
      <c r="A60" s="12"/>
      <c r="B60" s="26" t="s">
        <v>74</v>
      </c>
      <c r="C60" s="35" t="s">
        <v>75</v>
      </c>
      <c r="D60" s="15" t="s">
        <v>64</v>
      </c>
      <c r="E60" s="15" t="s">
        <v>77</v>
      </c>
      <c r="F60" s="15" t="s">
        <v>79</v>
      </c>
      <c r="G60" s="15" t="s">
        <v>19</v>
      </c>
      <c r="H60" s="17">
        <f>SUM('[1]9'!G217+'[1]9'!G221)</f>
        <v>2292.2999999999997</v>
      </c>
    </row>
    <row r="61" spans="1:8" ht="63.75" customHeight="1" x14ac:dyDescent="0.25">
      <c r="A61" s="12"/>
      <c r="B61" s="26" t="s">
        <v>74</v>
      </c>
      <c r="C61" s="35" t="s">
        <v>75</v>
      </c>
      <c r="D61" s="15" t="s">
        <v>64</v>
      </c>
      <c r="E61" s="15" t="s">
        <v>77</v>
      </c>
      <c r="F61" s="15" t="s">
        <v>80</v>
      </c>
      <c r="G61" s="15" t="s">
        <v>19</v>
      </c>
      <c r="H61" s="17">
        <f>SUM('[1]9'!G225+'[1]9'!G229)</f>
        <v>1650</v>
      </c>
    </row>
    <row r="62" spans="1:8" ht="60.75" customHeight="1" x14ac:dyDescent="0.25">
      <c r="A62" s="12"/>
      <c r="B62" s="26" t="s">
        <v>74</v>
      </c>
      <c r="C62" s="35" t="s">
        <v>75</v>
      </c>
      <c r="D62" s="15" t="s">
        <v>64</v>
      </c>
      <c r="E62" s="15" t="s">
        <v>77</v>
      </c>
      <c r="F62" s="15" t="s">
        <v>81</v>
      </c>
      <c r="G62" s="15" t="s">
        <v>19</v>
      </c>
      <c r="H62" s="17">
        <f>SUM('[1]9'!G233)</f>
        <v>354.7</v>
      </c>
    </row>
    <row r="63" spans="1:8" ht="66.75" customHeight="1" x14ac:dyDescent="0.25">
      <c r="A63" s="12"/>
      <c r="B63" s="26" t="s">
        <v>74</v>
      </c>
      <c r="C63" s="35" t="s">
        <v>75</v>
      </c>
      <c r="D63" s="15" t="s">
        <v>64</v>
      </c>
      <c r="E63" s="15" t="s">
        <v>77</v>
      </c>
      <c r="F63" s="15" t="s">
        <v>82</v>
      </c>
      <c r="G63" s="15" t="s">
        <v>19</v>
      </c>
      <c r="H63" s="17">
        <f>SUM('[1]9'!G237+'[1]9'!G241)</f>
        <v>673.80000000000007</v>
      </c>
    </row>
    <row r="64" spans="1:8" ht="62.25" customHeight="1" x14ac:dyDescent="0.25">
      <c r="A64" s="12">
        <v>33</v>
      </c>
      <c r="B64" s="26" t="s">
        <v>74</v>
      </c>
      <c r="C64" s="35" t="s">
        <v>75</v>
      </c>
      <c r="D64" s="15" t="s">
        <v>64</v>
      </c>
      <c r="E64" s="15" t="s">
        <v>83</v>
      </c>
      <c r="F64" s="15" t="s">
        <v>84</v>
      </c>
      <c r="G64" s="15" t="s">
        <v>19</v>
      </c>
      <c r="H64" s="17">
        <f>SUM('[1]9'!G393)</f>
        <v>10168.200000000001</v>
      </c>
    </row>
    <row r="65" spans="1:8" ht="60" x14ac:dyDescent="0.25">
      <c r="A65" s="12"/>
      <c r="B65" s="26" t="s">
        <v>85</v>
      </c>
      <c r="C65" s="35" t="s">
        <v>86</v>
      </c>
      <c r="D65" s="15" t="s">
        <v>64</v>
      </c>
      <c r="E65" s="15" t="s">
        <v>40</v>
      </c>
      <c r="F65" s="15" t="s">
        <v>87</v>
      </c>
      <c r="G65" s="15"/>
      <c r="H65" s="17">
        <f>H66+H67+H68</f>
        <v>10435.5</v>
      </c>
    </row>
    <row r="66" spans="1:8" ht="60" x14ac:dyDescent="0.25">
      <c r="A66" s="12">
        <v>34</v>
      </c>
      <c r="B66" s="26" t="s">
        <v>85</v>
      </c>
      <c r="C66" s="35" t="s">
        <v>86</v>
      </c>
      <c r="D66" s="15" t="s">
        <v>64</v>
      </c>
      <c r="E66" s="15" t="s">
        <v>40</v>
      </c>
      <c r="F66" s="15" t="s">
        <v>88</v>
      </c>
      <c r="G66" s="15" t="s">
        <v>19</v>
      </c>
      <c r="H66" s="17">
        <f>SUM('[1]9'!G266)</f>
        <v>10289.5</v>
      </c>
    </row>
    <row r="67" spans="1:8" ht="60" x14ac:dyDescent="0.25">
      <c r="A67" s="12"/>
      <c r="B67" s="26" t="s">
        <v>85</v>
      </c>
      <c r="C67" s="35" t="s">
        <v>86</v>
      </c>
      <c r="D67" s="15" t="s">
        <v>64</v>
      </c>
      <c r="E67" s="15" t="s">
        <v>40</v>
      </c>
      <c r="F67" s="15" t="s">
        <v>89</v>
      </c>
      <c r="G67" s="15" t="s">
        <v>19</v>
      </c>
      <c r="H67" s="17">
        <f>SUM('[1]9'!G270)</f>
        <v>145</v>
      </c>
    </row>
    <row r="68" spans="1:8" ht="60" x14ac:dyDescent="0.25">
      <c r="A68" s="12"/>
      <c r="B68" s="26" t="s">
        <v>85</v>
      </c>
      <c r="C68" s="35" t="s">
        <v>86</v>
      </c>
      <c r="D68" s="15" t="s">
        <v>64</v>
      </c>
      <c r="E68" s="15" t="s">
        <v>17</v>
      </c>
      <c r="F68" s="15" t="s">
        <v>88</v>
      </c>
      <c r="G68" s="15" t="s">
        <v>19</v>
      </c>
      <c r="H68" s="17">
        <f>SUM('[1]9'!G292)</f>
        <v>1</v>
      </c>
    </row>
    <row r="69" spans="1:8" ht="60" x14ac:dyDescent="0.25">
      <c r="A69" s="12">
        <v>35</v>
      </c>
      <c r="B69" s="30" t="s">
        <v>90</v>
      </c>
      <c r="C69" s="14" t="s">
        <v>91</v>
      </c>
      <c r="D69" s="15" t="s">
        <v>64</v>
      </c>
      <c r="E69" s="15" t="s">
        <v>92</v>
      </c>
      <c r="F69" s="15" t="s">
        <v>93</v>
      </c>
      <c r="G69" s="15"/>
      <c r="H69" s="17">
        <f>H70+H71+H72+H73</f>
        <v>1241.5999999999999</v>
      </c>
    </row>
    <row r="70" spans="1:8" ht="195" x14ac:dyDescent="0.25">
      <c r="A70" s="12"/>
      <c r="B70" s="57" t="s">
        <v>94</v>
      </c>
      <c r="C70" s="35" t="s">
        <v>75</v>
      </c>
      <c r="D70" s="15" t="s">
        <v>64</v>
      </c>
      <c r="E70" s="15" t="s">
        <v>92</v>
      </c>
      <c r="F70" s="24" t="s">
        <v>95</v>
      </c>
      <c r="G70" s="15" t="s">
        <v>19</v>
      </c>
      <c r="H70" s="17">
        <f>SUM('[1]9'!G315)</f>
        <v>657</v>
      </c>
    </row>
    <row r="71" spans="1:8" ht="195" x14ac:dyDescent="0.25">
      <c r="A71" s="12"/>
      <c r="B71" s="57" t="s">
        <v>96</v>
      </c>
      <c r="C71" s="35" t="s">
        <v>75</v>
      </c>
      <c r="D71" s="15" t="s">
        <v>64</v>
      </c>
      <c r="E71" s="15" t="s">
        <v>92</v>
      </c>
      <c r="F71" s="24" t="s">
        <v>95</v>
      </c>
      <c r="G71" s="15" t="s">
        <v>19</v>
      </c>
      <c r="H71" s="17">
        <f>SUM('[1]9'!G319)</f>
        <v>34.700000000000003</v>
      </c>
    </row>
    <row r="72" spans="1:8" ht="60" x14ac:dyDescent="0.25">
      <c r="A72" s="12"/>
      <c r="B72" s="18" t="s">
        <v>97</v>
      </c>
      <c r="C72" s="35" t="s">
        <v>75</v>
      </c>
      <c r="D72" s="15" t="s">
        <v>64</v>
      </c>
      <c r="E72" s="15" t="s">
        <v>92</v>
      </c>
      <c r="F72" s="24" t="s">
        <v>98</v>
      </c>
      <c r="G72" s="15" t="s">
        <v>19</v>
      </c>
      <c r="H72" s="17">
        <f>SUM('[1]9'!G323)</f>
        <v>249.9</v>
      </c>
    </row>
    <row r="73" spans="1:8" ht="48" customHeight="1" x14ac:dyDescent="0.25">
      <c r="A73" s="12"/>
      <c r="B73" s="58" t="s">
        <v>99</v>
      </c>
      <c r="C73" s="35" t="s">
        <v>86</v>
      </c>
      <c r="D73" s="15" t="s">
        <v>64</v>
      </c>
      <c r="E73" s="15" t="s">
        <v>92</v>
      </c>
      <c r="F73" s="24" t="s">
        <v>100</v>
      </c>
      <c r="G73" s="15" t="s">
        <v>19</v>
      </c>
      <c r="H73" s="17">
        <f>SUM('[1]9'!G326)</f>
        <v>300</v>
      </c>
    </row>
    <row r="74" spans="1:8" ht="53.25" customHeight="1" x14ac:dyDescent="0.25">
      <c r="A74" s="12">
        <v>36</v>
      </c>
      <c r="B74" s="26" t="s">
        <v>101</v>
      </c>
      <c r="C74" s="14"/>
      <c r="D74" s="15" t="s">
        <v>64</v>
      </c>
      <c r="E74" s="15" t="s">
        <v>52</v>
      </c>
      <c r="F74" s="15" t="s">
        <v>102</v>
      </c>
      <c r="G74" s="15"/>
      <c r="H74" s="17">
        <f>H75+H80+H81</f>
        <v>5891.3000000000011</v>
      </c>
    </row>
    <row r="75" spans="1:8" ht="53.25" customHeight="1" x14ac:dyDescent="0.25">
      <c r="A75" s="12">
        <v>37</v>
      </c>
      <c r="B75" s="18" t="s">
        <v>103</v>
      </c>
      <c r="C75" s="35" t="s">
        <v>104</v>
      </c>
      <c r="D75" s="15" t="s">
        <v>64</v>
      </c>
      <c r="E75" s="15" t="s">
        <v>52</v>
      </c>
      <c r="F75" s="15" t="s">
        <v>105</v>
      </c>
      <c r="G75" s="15"/>
      <c r="H75" s="17">
        <f>H76+H77+H78+H79</f>
        <v>3046.9</v>
      </c>
    </row>
    <row r="76" spans="1:8" ht="105" x14ac:dyDescent="0.25">
      <c r="A76" s="12">
        <v>38</v>
      </c>
      <c r="B76" s="59" t="s">
        <v>106</v>
      </c>
      <c r="C76" s="35" t="s">
        <v>104</v>
      </c>
      <c r="D76" s="15" t="s">
        <v>64</v>
      </c>
      <c r="E76" s="15" t="s">
        <v>52</v>
      </c>
      <c r="F76" s="15" t="s">
        <v>105</v>
      </c>
      <c r="G76" s="15" t="s">
        <v>27</v>
      </c>
      <c r="H76" s="22">
        <f>SUM('[1]9'!G332)</f>
        <v>2543.9</v>
      </c>
    </row>
    <row r="77" spans="1:8" ht="60" x14ac:dyDescent="0.25">
      <c r="A77" s="12">
        <v>39</v>
      </c>
      <c r="B77" s="60" t="s">
        <v>107</v>
      </c>
      <c r="C77" s="35" t="s">
        <v>104</v>
      </c>
      <c r="D77" s="15" t="s">
        <v>64</v>
      </c>
      <c r="E77" s="15" t="s">
        <v>52</v>
      </c>
      <c r="F77" s="15" t="s">
        <v>105</v>
      </c>
      <c r="G77" s="15" t="s">
        <v>28</v>
      </c>
      <c r="H77" s="22">
        <f>SUM('[1]9'!G337)</f>
        <v>493.4</v>
      </c>
    </row>
    <row r="78" spans="1:8" ht="60" x14ac:dyDescent="0.25">
      <c r="A78" s="12"/>
      <c r="B78" s="61" t="s">
        <v>108</v>
      </c>
      <c r="C78" s="35" t="s">
        <v>104</v>
      </c>
      <c r="D78" s="15" t="s">
        <v>64</v>
      </c>
      <c r="E78" s="15" t="s">
        <v>52</v>
      </c>
      <c r="F78" s="15" t="s">
        <v>105</v>
      </c>
      <c r="G78" s="15" t="s">
        <v>29</v>
      </c>
      <c r="H78" s="17">
        <f>SUM('[1]9'!G341)</f>
        <v>8.1</v>
      </c>
    </row>
    <row r="79" spans="1:8" ht="60" x14ac:dyDescent="0.25">
      <c r="A79" s="12"/>
      <c r="B79" s="60" t="s">
        <v>109</v>
      </c>
      <c r="C79" s="35" t="s">
        <v>104</v>
      </c>
      <c r="D79" s="15" t="s">
        <v>64</v>
      </c>
      <c r="E79" s="15" t="s">
        <v>17</v>
      </c>
      <c r="F79" s="15" t="s">
        <v>105</v>
      </c>
      <c r="G79" s="15" t="s">
        <v>28</v>
      </c>
      <c r="H79" s="22">
        <f>SUM('[1]9'!G297)</f>
        <v>1.5</v>
      </c>
    </row>
    <row r="80" spans="1:8" ht="75" x14ac:dyDescent="0.25">
      <c r="A80" s="12"/>
      <c r="B80" s="58" t="s">
        <v>110</v>
      </c>
      <c r="C80" s="14" t="s">
        <v>111</v>
      </c>
      <c r="D80" s="15" t="s">
        <v>64</v>
      </c>
      <c r="E80" s="15" t="s">
        <v>52</v>
      </c>
      <c r="F80" s="15" t="s">
        <v>112</v>
      </c>
      <c r="G80" s="15" t="s">
        <v>28</v>
      </c>
      <c r="H80" s="22">
        <f>SUM('[1]9'!G345)</f>
        <v>298.8</v>
      </c>
    </row>
    <row r="81" spans="1:8" ht="45" x14ac:dyDescent="0.25">
      <c r="A81" s="12"/>
      <c r="B81" s="18" t="s">
        <v>113</v>
      </c>
      <c r="C81" s="14" t="s">
        <v>111</v>
      </c>
      <c r="D81" s="15" t="s">
        <v>64</v>
      </c>
      <c r="E81" s="15" t="s">
        <v>52</v>
      </c>
      <c r="F81" s="15" t="s">
        <v>114</v>
      </c>
      <c r="G81" s="15"/>
      <c r="H81" s="17">
        <f>H82+H83+H84</f>
        <v>2545.6000000000004</v>
      </c>
    </row>
    <row r="82" spans="1:8" ht="105" x14ac:dyDescent="0.25">
      <c r="A82" s="12"/>
      <c r="B82" s="59" t="s">
        <v>106</v>
      </c>
      <c r="C82" s="14" t="s">
        <v>111</v>
      </c>
      <c r="D82" s="15" t="s">
        <v>64</v>
      </c>
      <c r="E82" s="15" t="s">
        <v>52</v>
      </c>
      <c r="F82" s="15" t="s">
        <v>114</v>
      </c>
      <c r="G82" s="15" t="s">
        <v>27</v>
      </c>
      <c r="H82" s="22">
        <f>SUM('[1]9'!G349)</f>
        <v>2510.1000000000004</v>
      </c>
    </row>
    <row r="83" spans="1:8" ht="45" x14ac:dyDescent="0.25">
      <c r="A83" s="12"/>
      <c r="B83" s="62" t="s">
        <v>107</v>
      </c>
      <c r="C83" s="14" t="s">
        <v>111</v>
      </c>
      <c r="D83" s="15" t="s">
        <v>64</v>
      </c>
      <c r="E83" s="15" t="s">
        <v>52</v>
      </c>
      <c r="F83" s="15" t="s">
        <v>114</v>
      </c>
      <c r="G83" s="15" t="s">
        <v>28</v>
      </c>
      <c r="H83" s="17">
        <f>SUM('[1]9'!G354)</f>
        <v>34</v>
      </c>
    </row>
    <row r="84" spans="1:8" ht="45" x14ac:dyDescent="0.25">
      <c r="A84" s="12"/>
      <c r="B84" s="62" t="s">
        <v>109</v>
      </c>
      <c r="C84" s="14" t="s">
        <v>111</v>
      </c>
      <c r="D84" s="15" t="s">
        <v>64</v>
      </c>
      <c r="E84" s="15" t="s">
        <v>17</v>
      </c>
      <c r="F84" s="15" t="s">
        <v>114</v>
      </c>
      <c r="G84" s="15" t="s">
        <v>28</v>
      </c>
      <c r="H84" s="22">
        <f>SUM('[1]9'!G301)</f>
        <v>1.5</v>
      </c>
    </row>
    <row r="85" spans="1:8" ht="75" x14ac:dyDescent="0.25">
      <c r="A85" s="12"/>
      <c r="B85" s="18" t="s">
        <v>115</v>
      </c>
      <c r="C85" s="14" t="s">
        <v>91</v>
      </c>
      <c r="D85" s="15" t="s">
        <v>64</v>
      </c>
      <c r="E85" s="15" t="s">
        <v>52</v>
      </c>
      <c r="F85" s="15" t="s">
        <v>116</v>
      </c>
      <c r="G85" s="15"/>
      <c r="H85" s="22">
        <f>H86+H87</f>
        <v>1849.5</v>
      </c>
    </row>
    <row r="86" spans="1:8" ht="45" x14ac:dyDescent="0.25">
      <c r="A86" s="12"/>
      <c r="B86" s="59" t="s">
        <v>117</v>
      </c>
      <c r="C86" s="46" t="s">
        <v>68</v>
      </c>
      <c r="D86" s="15" t="s">
        <v>64</v>
      </c>
      <c r="E86" s="15" t="s">
        <v>52</v>
      </c>
      <c r="F86" s="24" t="s">
        <v>116</v>
      </c>
      <c r="G86" s="15" t="s">
        <v>28</v>
      </c>
      <c r="H86" s="22">
        <f>SUM('[1]9'!G358)</f>
        <v>753.9</v>
      </c>
    </row>
    <row r="87" spans="1:8" ht="60" x14ac:dyDescent="0.25">
      <c r="A87" s="12"/>
      <c r="B87" s="59" t="s">
        <v>118</v>
      </c>
      <c r="C87" s="35" t="s">
        <v>75</v>
      </c>
      <c r="D87" s="15" t="s">
        <v>64</v>
      </c>
      <c r="E87" s="15" t="s">
        <v>52</v>
      </c>
      <c r="F87" s="24" t="s">
        <v>116</v>
      </c>
      <c r="G87" s="15" t="s">
        <v>19</v>
      </c>
      <c r="H87" s="22">
        <f>SUM('[1]9'!G361)</f>
        <v>1095.5999999999999</v>
      </c>
    </row>
    <row r="88" spans="1:8" ht="30" x14ac:dyDescent="0.25">
      <c r="A88" s="12"/>
      <c r="B88" s="28" t="s">
        <v>119</v>
      </c>
      <c r="C88" s="14" t="s">
        <v>91</v>
      </c>
      <c r="D88" s="15" t="s">
        <v>64</v>
      </c>
      <c r="E88" s="16"/>
      <c r="F88" s="16"/>
      <c r="G88" s="16"/>
      <c r="H88" s="17">
        <f>H91+H96+H99+H102+H89+H90+H93+H100</f>
        <v>40701.700000000004</v>
      </c>
    </row>
    <row r="89" spans="1:8" ht="60" x14ac:dyDescent="0.25">
      <c r="A89" s="12"/>
      <c r="B89" s="18" t="s">
        <v>49</v>
      </c>
      <c r="C89" s="35" t="s">
        <v>75</v>
      </c>
      <c r="D89" s="15" t="s">
        <v>64</v>
      </c>
      <c r="E89" s="15" t="s">
        <v>52</v>
      </c>
      <c r="F89" s="24" t="s">
        <v>50</v>
      </c>
      <c r="G89" s="63">
        <v>600</v>
      </c>
      <c r="H89" s="64">
        <f>SUM('[1]9'!G366)</f>
        <v>893.1</v>
      </c>
    </row>
    <row r="90" spans="1:8" ht="71.25" customHeight="1" x14ac:dyDescent="0.25">
      <c r="A90" s="12"/>
      <c r="B90" s="18" t="s">
        <v>49</v>
      </c>
      <c r="C90" s="35" t="s">
        <v>75</v>
      </c>
      <c r="D90" s="15" t="s">
        <v>64</v>
      </c>
      <c r="E90" s="15" t="s">
        <v>77</v>
      </c>
      <c r="F90" s="24" t="s">
        <v>120</v>
      </c>
      <c r="G90" s="63">
        <v>600</v>
      </c>
      <c r="H90" s="64">
        <f>SUM('[1]9'!G246+'[1]9'!G250)</f>
        <v>32821.800000000003</v>
      </c>
    </row>
    <row r="91" spans="1:8" ht="60" x14ac:dyDescent="0.25">
      <c r="A91" s="12"/>
      <c r="B91" s="26" t="s">
        <v>121</v>
      </c>
      <c r="C91" s="35" t="s">
        <v>104</v>
      </c>
      <c r="D91" s="15" t="s">
        <v>64</v>
      </c>
      <c r="E91" s="15" t="s">
        <v>52</v>
      </c>
      <c r="F91" s="24" t="s">
        <v>122</v>
      </c>
      <c r="G91" s="15"/>
      <c r="H91" s="17">
        <f>H92</f>
        <v>100</v>
      </c>
    </row>
    <row r="92" spans="1:8" ht="60" x14ac:dyDescent="0.25">
      <c r="A92" s="12">
        <v>43</v>
      </c>
      <c r="B92" s="59" t="s">
        <v>117</v>
      </c>
      <c r="C92" s="35" t="s">
        <v>104</v>
      </c>
      <c r="D92" s="15" t="s">
        <v>64</v>
      </c>
      <c r="E92" s="15" t="s">
        <v>52</v>
      </c>
      <c r="F92" s="24" t="s">
        <v>122</v>
      </c>
      <c r="G92" s="15" t="s">
        <v>28</v>
      </c>
      <c r="H92" s="17">
        <f>SUM('[1]9'!G370)</f>
        <v>100</v>
      </c>
    </row>
    <row r="93" spans="1:8" ht="75" x14ac:dyDescent="0.25">
      <c r="A93" s="12">
        <v>48</v>
      </c>
      <c r="B93" s="59" t="s">
        <v>216</v>
      </c>
      <c r="C93" s="35"/>
      <c r="D93" s="15" t="s">
        <v>64</v>
      </c>
      <c r="E93" s="15" t="s">
        <v>17</v>
      </c>
      <c r="F93" s="84" t="s">
        <v>135</v>
      </c>
      <c r="G93" s="15"/>
      <c r="H93" s="17">
        <f>SUM(H94:H95)</f>
        <v>63.9</v>
      </c>
    </row>
    <row r="94" spans="1:8" ht="90.75" customHeight="1" x14ac:dyDescent="0.25">
      <c r="A94" s="12"/>
      <c r="B94" s="59" t="s">
        <v>216</v>
      </c>
      <c r="C94" s="35" t="s">
        <v>68</v>
      </c>
      <c r="D94" s="15" t="s">
        <v>64</v>
      </c>
      <c r="E94" s="15" t="s">
        <v>17</v>
      </c>
      <c r="F94" s="84" t="s">
        <v>135</v>
      </c>
      <c r="G94" s="15" t="s">
        <v>28</v>
      </c>
      <c r="H94" s="17">
        <f>SUM('[1]9'!G305)</f>
        <v>52.5</v>
      </c>
    </row>
    <row r="95" spans="1:8" ht="55.5" customHeight="1" x14ac:dyDescent="0.25">
      <c r="A95" s="12"/>
      <c r="B95" s="59" t="s">
        <v>131</v>
      </c>
      <c r="C95" s="35" t="s">
        <v>75</v>
      </c>
      <c r="D95" s="15" t="s">
        <v>64</v>
      </c>
      <c r="E95" s="15" t="s">
        <v>17</v>
      </c>
      <c r="F95" s="84" t="s">
        <v>135</v>
      </c>
      <c r="G95" s="15" t="s">
        <v>19</v>
      </c>
      <c r="H95" s="17">
        <f>SUM('[1]9'!G308)</f>
        <v>11.4</v>
      </c>
    </row>
    <row r="96" spans="1:8" ht="75" x14ac:dyDescent="0.25">
      <c r="A96" s="12"/>
      <c r="B96" s="26" t="s">
        <v>123</v>
      </c>
      <c r="C96" s="35" t="s">
        <v>104</v>
      </c>
      <c r="D96" s="15" t="s">
        <v>64</v>
      </c>
      <c r="E96" s="15" t="s">
        <v>52</v>
      </c>
      <c r="F96" s="15" t="s">
        <v>124</v>
      </c>
      <c r="G96" s="15"/>
      <c r="H96" s="17">
        <f>SUM(H97:H98)</f>
        <v>1800</v>
      </c>
    </row>
    <row r="97" spans="1:10" ht="90" x14ac:dyDescent="0.25">
      <c r="A97" s="12"/>
      <c r="B97" s="26" t="s">
        <v>125</v>
      </c>
      <c r="C97" s="46" t="s">
        <v>68</v>
      </c>
      <c r="D97" s="15" t="s">
        <v>64</v>
      </c>
      <c r="E97" s="15" t="s">
        <v>70</v>
      </c>
      <c r="F97" s="15" t="s">
        <v>53</v>
      </c>
      <c r="G97" s="15" t="s">
        <v>28</v>
      </c>
      <c r="H97" s="17">
        <f>SUM('[1]9'!G198+'[1]9'!G202)</f>
        <v>400.8</v>
      </c>
    </row>
    <row r="98" spans="1:10" ht="92.25" customHeight="1" x14ac:dyDescent="0.25">
      <c r="A98" s="65" t="s">
        <v>126</v>
      </c>
      <c r="B98" s="26" t="s">
        <v>125</v>
      </c>
      <c r="C98" s="35" t="s">
        <v>75</v>
      </c>
      <c r="D98" s="15" t="s">
        <v>64</v>
      </c>
      <c r="E98" s="15" t="s">
        <v>70</v>
      </c>
      <c r="F98" s="15" t="s">
        <v>53</v>
      </c>
      <c r="G98" s="15" t="s">
        <v>19</v>
      </c>
      <c r="H98" s="17">
        <f>SUM('[1]9'!G256+'[1]9'!G260)</f>
        <v>1399.2</v>
      </c>
      <c r="J98" s="66"/>
    </row>
    <row r="99" spans="1:10" ht="60" x14ac:dyDescent="0.25">
      <c r="A99" s="12"/>
      <c r="B99" s="26" t="s">
        <v>56</v>
      </c>
      <c r="C99" s="35" t="s">
        <v>75</v>
      </c>
      <c r="D99" s="15" t="s">
        <v>64</v>
      </c>
      <c r="E99" s="15" t="s">
        <v>52</v>
      </c>
      <c r="F99" s="27" t="s">
        <v>57</v>
      </c>
      <c r="G99" s="15" t="s">
        <v>19</v>
      </c>
      <c r="H99" s="17">
        <f>SUM('[1]9'!G374)</f>
        <v>30</v>
      </c>
    </row>
    <row r="100" spans="1:10" ht="50.25" customHeight="1" x14ac:dyDescent="0.25">
      <c r="A100" s="12"/>
      <c r="B100" s="26" t="s">
        <v>186</v>
      </c>
      <c r="C100" s="35" t="s">
        <v>86</v>
      </c>
      <c r="D100" s="15" t="s">
        <v>64</v>
      </c>
      <c r="E100" s="15" t="s">
        <v>162</v>
      </c>
      <c r="F100" s="27"/>
      <c r="G100" s="15"/>
      <c r="H100" s="17">
        <f>SUM(H101)</f>
        <v>50</v>
      </c>
    </row>
    <row r="101" spans="1:10" ht="73.5" customHeight="1" x14ac:dyDescent="0.25">
      <c r="A101" s="12"/>
      <c r="B101" s="26" t="s">
        <v>219</v>
      </c>
      <c r="C101" s="35" t="s">
        <v>86</v>
      </c>
      <c r="D101" s="15" t="s">
        <v>64</v>
      </c>
      <c r="E101" s="15" t="s">
        <v>162</v>
      </c>
      <c r="F101" s="84" t="s">
        <v>220</v>
      </c>
      <c r="G101" s="15" t="s">
        <v>19</v>
      </c>
      <c r="H101" s="17">
        <f>SUM('[1]9'!G400)</f>
        <v>50</v>
      </c>
    </row>
    <row r="102" spans="1:10" ht="60" x14ac:dyDescent="0.25">
      <c r="A102" s="12"/>
      <c r="B102" s="32" t="s">
        <v>58</v>
      </c>
      <c r="C102" s="14"/>
      <c r="D102" s="15" t="s">
        <v>64</v>
      </c>
      <c r="E102" s="15"/>
      <c r="F102" s="27" t="s">
        <v>127</v>
      </c>
      <c r="G102" s="15"/>
      <c r="H102" s="17">
        <f>SUM(H103:H104)</f>
        <v>4942.8999999999996</v>
      </c>
    </row>
    <row r="103" spans="1:10" ht="60" x14ac:dyDescent="0.25">
      <c r="A103" s="12"/>
      <c r="B103" s="32" t="s">
        <v>58</v>
      </c>
      <c r="C103" s="35" t="s">
        <v>86</v>
      </c>
      <c r="D103" s="15" t="s">
        <v>64</v>
      </c>
      <c r="E103" s="15" t="s">
        <v>40</v>
      </c>
      <c r="F103" s="27" t="s">
        <v>127</v>
      </c>
      <c r="G103" s="15" t="s">
        <v>19</v>
      </c>
      <c r="H103" s="17">
        <f>SUM('[1]9'!G276)</f>
        <v>2446.5</v>
      </c>
    </row>
    <row r="104" spans="1:10" ht="114.75" customHeight="1" x14ac:dyDescent="0.25">
      <c r="A104" s="45"/>
      <c r="B104" s="32" t="s">
        <v>128</v>
      </c>
      <c r="C104" s="14" t="s">
        <v>129</v>
      </c>
      <c r="D104" s="15" t="s">
        <v>64</v>
      </c>
      <c r="E104" s="15" t="s">
        <v>52</v>
      </c>
      <c r="F104" s="27" t="s">
        <v>127</v>
      </c>
      <c r="G104" s="15" t="s">
        <v>27</v>
      </c>
      <c r="H104" s="17">
        <f>SUM('[1]9'!G380)</f>
        <v>2496.3999999999996</v>
      </c>
    </row>
    <row r="105" spans="1:10" ht="15.75" x14ac:dyDescent="0.25">
      <c r="A105" s="45"/>
      <c r="B105" s="67" t="s">
        <v>130</v>
      </c>
      <c r="C105" s="68"/>
      <c r="D105" s="39" t="s">
        <v>64</v>
      </c>
      <c r="E105" s="39"/>
      <c r="F105" s="39"/>
      <c r="G105" s="39"/>
      <c r="H105" s="69">
        <f>H88+H46</f>
        <v>326094.19999999995</v>
      </c>
    </row>
    <row r="106" spans="1:10" ht="60" x14ac:dyDescent="0.25">
      <c r="A106" s="45"/>
      <c r="B106" s="18" t="s">
        <v>131</v>
      </c>
      <c r="C106" s="70" t="s">
        <v>132</v>
      </c>
      <c r="D106" s="15" t="s">
        <v>133</v>
      </c>
      <c r="E106" s="15" t="s">
        <v>134</v>
      </c>
      <c r="F106" s="24" t="s">
        <v>135</v>
      </c>
      <c r="G106" s="15" t="s">
        <v>28</v>
      </c>
      <c r="H106" s="22">
        <f>SUM('[1]9'!G449)</f>
        <v>422.6</v>
      </c>
    </row>
    <row r="107" spans="1:10" ht="60" x14ac:dyDescent="0.25">
      <c r="A107" s="45"/>
      <c r="B107" s="18" t="s">
        <v>58</v>
      </c>
      <c r="C107" s="70" t="s">
        <v>132</v>
      </c>
      <c r="D107" s="15" t="s">
        <v>133</v>
      </c>
      <c r="E107" s="15"/>
      <c r="F107" s="15"/>
      <c r="G107" s="15"/>
      <c r="H107" s="17">
        <f>H112+H113+H110+H111+H108+H109</f>
        <v>62944.100000000006</v>
      </c>
    </row>
    <row r="108" spans="1:10" ht="75" x14ac:dyDescent="0.25">
      <c r="A108" s="45"/>
      <c r="B108" s="58" t="s">
        <v>136</v>
      </c>
      <c r="C108" s="70" t="s">
        <v>132</v>
      </c>
      <c r="D108" s="15" t="s">
        <v>133</v>
      </c>
      <c r="E108" s="15" t="s">
        <v>137</v>
      </c>
      <c r="F108" s="15" t="s">
        <v>138</v>
      </c>
      <c r="G108" s="15" t="s">
        <v>27</v>
      </c>
      <c r="H108" s="17">
        <f>SUM('[1]9'!G423)</f>
        <v>8649.1</v>
      </c>
    </row>
    <row r="109" spans="1:10" ht="75" x14ac:dyDescent="0.25">
      <c r="A109" s="45"/>
      <c r="B109" s="58" t="s">
        <v>136</v>
      </c>
      <c r="C109" s="70" t="s">
        <v>139</v>
      </c>
      <c r="D109" s="15" t="s">
        <v>133</v>
      </c>
      <c r="E109" s="15" t="s">
        <v>134</v>
      </c>
      <c r="F109" s="15" t="s">
        <v>140</v>
      </c>
      <c r="G109" s="15" t="s">
        <v>27</v>
      </c>
      <c r="H109" s="17">
        <f>SUM('[1]9'!G456)</f>
        <v>5681.9</v>
      </c>
    </row>
    <row r="110" spans="1:10" ht="75" x14ac:dyDescent="0.25">
      <c r="A110" s="45"/>
      <c r="B110" s="58" t="s">
        <v>136</v>
      </c>
      <c r="C110" s="70" t="s">
        <v>132</v>
      </c>
      <c r="D110" s="15" t="s">
        <v>133</v>
      </c>
      <c r="E110" s="15" t="s">
        <v>137</v>
      </c>
      <c r="F110" s="27" t="s">
        <v>127</v>
      </c>
      <c r="G110" s="15" t="s">
        <v>27</v>
      </c>
      <c r="H110" s="17">
        <f>SUM('[1]9'!G428)</f>
        <v>3182.5</v>
      </c>
    </row>
    <row r="111" spans="1:10" ht="75" x14ac:dyDescent="0.25">
      <c r="A111" s="45"/>
      <c r="B111" s="58" t="s">
        <v>136</v>
      </c>
      <c r="C111" s="70" t="s">
        <v>139</v>
      </c>
      <c r="D111" s="15" t="s">
        <v>133</v>
      </c>
      <c r="E111" s="15" t="s">
        <v>134</v>
      </c>
      <c r="F111" s="27" t="s">
        <v>127</v>
      </c>
      <c r="G111" s="15" t="s">
        <v>27</v>
      </c>
      <c r="H111" s="17">
        <f>SUM('[1]9'!G461)</f>
        <v>5312.8</v>
      </c>
    </row>
    <row r="112" spans="1:10" ht="75" x14ac:dyDescent="0.25">
      <c r="A112" s="45"/>
      <c r="B112" s="58" t="s">
        <v>136</v>
      </c>
      <c r="C112" s="70" t="s">
        <v>132</v>
      </c>
      <c r="D112" s="15" t="s">
        <v>133</v>
      </c>
      <c r="E112" s="15" t="s">
        <v>134</v>
      </c>
      <c r="F112" s="24" t="s">
        <v>141</v>
      </c>
      <c r="G112" s="15" t="s">
        <v>28</v>
      </c>
      <c r="H112" s="17">
        <f>SUM('[1]9'!G466)</f>
        <v>1420.4</v>
      </c>
    </row>
    <row r="113" spans="1:8" ht="60" x14ac:dyDescent="0.25">
      <c r="A113" s="45"/>
      <c r="B113" s="58" t="s">
        <v>142</v>
      </c>
      <c r="C113" s="70" t="s">
        <v>132</v>
      </c>
      <c r="D113" s="15" t="s">
        <v>133</v>
      </c>
      <c r="E113" s="15" t="s">
        <v>143</v>
      </c>
      <c r="F113" s="24" t="s">
        <v>144</v>
      </c>
      <c r="G113" s="15" t="s">
        <v>145</v>
      </c>
      <c r="H113" s="22">
        <f>SUM('[1]9'!G483)</f>
        <v>38697.4</v>
      </c>
    </row>
    <row r="114" spans="1:8" ht="60" x14ac:dyDescent="0.25">
      <c r="A114" s="45"/>
      <c r="B114" s="30" t="s">
        <v>224</v>
      </c>
      <c r="C114" s="70" t="s">
        <v>132</v>
      </c>
      <c r="D114" s="47" t="s">
        <v>133</v>
      </c>
      <c r="E114" s="47" t="s">
        <v>221</v>
      </c>
      <c r="F114" s="84" t="s">
        <v>222</v>
      </c>
      <c r="G114" s="47" t="s">
        <v>145</v>
      </c>
      <c r="H114" s="73">
        <f>SUM('[1]9'!G500)</f>
        <v>2000</v>
      </c>
    </row>
    <row r="115" spans="1:8" ht="31.5" x14ac:dyDescent="0.25">
      <c r="A115" s="45"/>
      <c r="B115" s="67" t="s">
        <v>146</v>
      </c>
      <c r="C115" s="68"/>
      <c r="D115" s="71" t="s">
        <v>133</v>
      </c>
      <c r="E115" s="71"/>
      <c r="F115" s="72"/>
      <c r="G115" s="71"/>
      <c r="H115" s="73">
        <f>SUM(H106+H107+H114)</f>
        <v>65366.700000000004</v>
      </c>
    </row>
    <row r="116" spans="1:8" ht="30" x14ac:dyDescent="0.25">
      <c r="A116" s="45"/>
      <c r="B116" s="26" t="s">
        <v>147</v>
      </c>
      <c r="C116" s="14" t="s">
        <v>148</v>
      </c>
      <c r="D116" s="47" t="s">
        <v>149</v>
      </c>
      <c r="E116" s="47" t="s">
        <v>92</v>
      </c>
      <c r="F116" s="47" t="s">
        <v>150</v>
      </c>
      <c r="G116" s="47"/>
      <c r="H116" s="74">
        <f>H117+H118+H119+H120</f>
        <v>55.400000000000006</v>
      </c>
    </row>
    <row r="117" spans="1:8" ht="60" x14ac:dyDescent="0.25">
      <c r="A117" s="45"/>
      <c r="B117" s="18" t="s">
        <v>151</v>
      </c>
      <c r="C117" s="14" t="s">
        <v>148</v>
      </c>
      <c r="D117" s="47" t="s">
        <v>149</v>
      </c>
      <c r="E117" s="47" t="s">
        <v>92</v>
      </c>
      <c r="F117" s="24" t="s">
        <v>152</v>
      </c>
      <c r="G117" s="75" t="s">
        <v>28</v>
      </c>
      <c r="H117" s="76">
        <f>SUM('[1]9'!G777)</f>
        <v>3.6</v>
      </c>
    </row>
    <row r="118" spans="1:8" ht="117" customHeight="1" x14ac:dyDescent="0.25">
      <c r="A118" s="45"/>
      <c r="B118" s="18" t="s">
        <v>153</v>
      </c>
      <c r="C118" s="14" t="s">
        <v>148</v>
      </c>
      <c r="D118" s="47" t="s">
        <v>149</v>
      </c>
      <c r="E118" s="47" t="s">
        <v>92</v>
      </c>
      <c r="F118" s="24" t="s">
        <v>154</v>
      </c>
      <c r="G118" s="75" t="s">
        <v>28</v>
      </c>
      <c r="H118" s="77">
        <f>SUM('[1]9'!G781)</f>
        <v>24</v>
      </c>
    </row>
    <row r="119" spans="1:8" ht="75" x14ac:dyDescent="0.25">
      <c r="A119" s="45"/>
      <c r="B119" s="59" t="s">
        <v>155</v>
      </c>
      <c r="C119" s="14" t="s">
        <v>148</v>
      </c>
      <c r="D119" s="47" t="s">
        <v>149</v>
      </c>
      <c r="E119" s="47" t="s">
        <v>92</v>
      </c>
      <c r="F119" s="24" t="s">
        <v>156</v>
      </c>
      <c r="G119" s="75" t="s">
        <v>28</v>
      </c>
      <c r="H119" s="76">
        <f>SUM('[1]9'!G785)</f>
        <v>25.8</v>
      </c>
    </row>
    <row r="120" spans="1:8" ht="60" x14ac:dyDescent="0.25">
      <c r="A120" s="45"/>
      <c r="B120" s="59" t="s">
        <v>157</v>
      </c>
      <c r="C120" s="14" t="s">
        <v>148</v>
      </c>
      <c r="D120" s="47" t="s">
        <v>149</v>
      </c>
      <c r="E120" s="47" t="s">
        <v>92</v>
      </c>
      <c r="F120" s="24" t="s">
        <v>158</v>
      </c>
      <c r="G120" s="75" t="s">
        <v>28</v>
      </c>
      <c r="H120" s="77">
        <f>SUM('[1]9'!G789)</f>
        <v>2</v>
      </c>
    </row>
    <row r="121" spans="1:8" ht="75" x14ac:dyDescent="0.25">
      <c r="A121" s="45"/>
      <c r="B121" s="59" t="s">
        <v>225</v>
      </c>
      <c r="C121" s="14" t="s">
        <v>148</v>
      </c>
      <c r="D121" s="47" t="s">
        <v>149</v>
      </c>
      <c r="E121" s="47" t="s">
        <v>70</v>
      </c>
      <c r="F121" s="24" t="s">
        <v>223</v>
      </c>
      <c r="G121" s="75" t="s">
        <v>43</v>
      </c>
      <c r="H121" s="77">
        <f>SUM('[1]9'!G737)</f>
        <v>69048.7</v>
      </c>
    </row>
    <row r="122" spans="1:8" ht="60" x14ac:dyDescent="0.25">
      <c r="A122" s="45"/>
      <c r="B122" s="18" t="s">
        <v>49</v>
      </c>
      <c r="C122" s="14" t="s">
        <v>148</v>
      </c>
      <c r="D122" s="47" t="s">
        <v>149</v>
      </c>
      <c r="E122" s="47" t="s">
        <v>134</v>
      </c>
      <c r="F122" s="24" t="s">
        <v>50</v>
      </c>
      <c r="G122" s="75" t="s">
        <v>28</v>
      </c>
      <c r="H122" s="78">
        <f>SUM('[1]9'!G627)</f>
        <v>877</v>
      </c>
    </row>
    <row r="123" spans="1:8" ht="60" x14ac:dyDescent="0.25">
      <c r="A123" s="45"/>
      <c r="B123" s="18" t="s">
        <v>49</v>
      </c>
      <c r="C123" s="14" t="s">
        <v>148</v>
      </c>
      <c r="D123" s="47" t="s">
        <v>149</v>
      </c>
      <c r="E123" s="47" t="s">
        <v>159</v>
      </c>
      <c r="F123" s="24" t="s">
        <v>50</v>
      </c>
      <c r="G123" s="75" t="s">
        <v>28</v>
      </c>
      <c r="H123" s="78">
        <f>SUM('[1]9'!G715)</f>
        <v>63.5</v>
      </c>
    </row>
    <row r="124" spans="1:8" ht="60" x14ac:dyDescent="0.25">
      <c r="A124" s="45"/>
      <c r="B124" s="18" t="s">
        <v>49</v>
      </c>
      <c r="C124" s="14" t="s">
        <v>148</v>
      </c>
      <c r="D124" s="47" t="s">
        <v>149</v>
      </c>
      <c r="E124" s="47" t="s">
        <v>160</v>
      </c>
      <c r="F124" s="24" t="s">
        <v>50</v>
      </c>
      <c r="G124" s="75" t="s">
        <v>43</v>
      </c>
      <c r="H124" s="78">
        <f>SUM('[1]9'!G726)</f>
        <v>130</v>
      </c>
    </row>
    <row r="125" spans="1:8" ht="60" x14ac:dyDescent="0.25">
      <c r="A125" s="45"/>
      <c r="B125" s="18" t="s">
        <v>49</v>
      </c>
      <c r="C125" s="79" t="s">
        <v>161</v>
      </c>
      <c r="D125" s="47" t="s">
        <v>149</v>
      </c>
      <c r="E125" s="47" t="s">
        <v>162</v>
      </c>
      <c r="F125" s="24" t="s">
        <v>163</v>
      </c>
      <c r="G125" s="75" t="s">
        <v>28</v>
      </c>
      <c r="H125" s="78">
        <f>SUM('[1]9'!G832+'[1]9'!G836)</f>
        <v>20803</v>
      </c>
    </row>
    <row r="126" spans="1:8" ht="75" x14ac:dyDescent="0.25">
      <c r="A126" s="45"/>
      <c r="B126" s="18" t="s">
        <v>164</v>
      </c>
      <c r="C126" s="14" t="s">
        <v>148</v>
      </c>
      <c r="D126" s="47" t="s">
        <v>149</v>
      </c>
      <c r="E126" s="47" t="s">
        <v>165</v>
      </c>
      <c r="F126" s="80" t="s">
        <v>166</v>
      </c>
      <c r="G126" s="75" t="s">
        <v>29</v>
      </c>
      <c r="H126" s="78">
        <f>SUM('[1]9'!G720)</f>
        <v>3.9</v>
      </c>
    </row>
    <row r="127" spans="1:8" ht="60" x14ac:dyDescent="0.25">
      <c r="A127" s="45"/>
      <c r="B127" s="58" t="s">
        <v>128</v>
      </c>
      <c r="C127" s="14" t="s">
        <v>148</v>
      </c>
      <c r="D127" s="47" t="s">
        <v>149</v>
      </c>
      <c r="E127" s="47"/>
      <c r="F127" s="47"/>
      <c r="G127" s="75"/>
      <c r="H127" s="77">
        <f>SUM(H128+H129+H130+H132+H131)</f>
        <v>34100.200000000004</v>
      </c>
    </row>
    <row r="128" spans="1:8" ht="75" x14ac:dyDescent="0.25">
      <c r="A128" s="45"/>
      <c r="B128" s="81" t="s">
        <v>167</v>
      </c>
      <c r="C128" s="14" t="s">
        <v>148</v>
      </c>
      <c r="D128" s="47" t="s">
        <v>149</v>
      </c>
      <c r="E128" s="47" t="s">
        <v>168</v>
      </c>
      <c r="F128" s="24" t="s">
        <v>144</v>
      </c>
      <c r="G128" s="75" t="s">
        <v>27</v>
      </c>
      <c r="H128" s="77">
        <f>SUM('[1]9'!G508)</f>
        <v>2583.1999999999998</v>
      </c>
    </row>
    <row r="129" spans="1:256" ht="75" x14ac:dyDescent="0.25">
      <c r="A129" s="45"/>
      <c r="B129" s="81" t="s">
        <v>167</v>
      </c>
      <c r="C129" s="14" t="s">
        <v>148</v>
      </c>
      <c r="D129" s="47" t="s">
        <v>149</v>
      </c>
      <c r="E129" s="47" t="s">
        <v>169</v>
      </c>
      <c r="F129" s="24" t="s">
        <v>144</v>
      </c>
      <c r="G129" s="75" t="s">
        <v>27</v>
      </c>
      <c r="H129" s="77">
        <f>SUM('[1]9'!G516+'[1]9'!G521)</f>
        <v>25193.200000000001</v>
      </c>
    </row>
    <row r="130" spans="1:256" ht="75" x14ac:dyDescent="0.25">
      <c r="A130" s="12">
        <v>54</v>
      </c>
      <c r="B130" s="81" t="s">
        <v>60</v>
      </c>
      <c r="C130" s="14" t="s">
        <v>148</v>
      </c>
      <c r="D130" s="47" t="s">
        <v>149</v>
      </c>
      <c r="E130" s="47" t="s">
        <v>134</v>
      </c>
      <c r="F130" s="24" t="s">
        <v>144</v>
      </c>
      <c r="G130" s="75" t="s">
        <v>27</v>
      </c>
      <c r="H130" s="77">
        <f>SUM('[1]9'!G616+'[1]9'!G621+'[1]9'!G646)</f>
        <v>4721.4000000000005</v>
      </c>
    </row>
    <row r="131" spans="1:256" ht="75" x14ac:dyDescent="0.25">
      <c r="A131" s="12"/>
      <c r="B131" s="81" t="s">
        <v>60</v>
      </c>
      <c r="C131" s="14" t="s">
        <v>148</v>
      </c>
      <c r="D131" s="47" t="s">
        <v>149</v>
      </c>
      <c r="E131" s="47" t="s">
        <v>170</v>
      </c>
      <c r="F131" s="24" t="s">
        <v>144</v>
      </c>
      <c r="G131" s="75" t="s">
        <v>27</v>
      </c>
      <c r="H131" s="77">
        <f>SUM('[1]9'!G849+'[1]9'!G854)</f>
        <v>1551.4</v>
      </c>
    </row>
    <row r="132" spans="1:256" ht="75" x14ac:dyDescent="0.25">
      <c r="A132" s="12"/>
      <c r="B132" s="81" t="s">
        <v>60</v>
      </c>
      <c r="C132" s="14" t="s">
        <v>148</v>
      </c>
      <c r="D132" s="47" t="s">
        <v>149</v>
      </c>
      <c r="E132" s="47" t="s">
        <v>134</v>
      </c>
      <c r="F132" s="24" t="s">
        <v>141</v>
      </c>
      <c r="G132" s="75" t="s">
        <v>28</v>
      </c>
      <c r="H132" s="77">
        <f>SUM('[1]9'!G651)</f>
        <v>51</v>
      </c>
    </row>
    <row r="133" spans="1:256" ht="45" x14ac:dyDescent="0.25">
      <c r="A133" s="82"/>
      <c r="B133" s="26" t="s">
        <v>228</v>
      </c>
      <c r="C133" s="14" t="s">
        <v>148</v>
      </c>
      <c r="D133" s="47" t="s">
        <v>149</v>
      </c>
      <c r="E133" s="47" t="s">
        <v>172</v>
      </c>
      <c r="F133" s="24" t="s">
        <v>173</v>
      </c>
      <c r="G133" s="75"/>
      <c r="H133" s="77">
        <f>SUM(H134:H136)</f>
        <v>3773.4</v>
      </c>
    </row>
    <row r="134" spans="1:256" ht="45" x14ac:dyDescent="0.25">
      <c r="A134" s="82"/>
      <c r="B134" s="26" t="s">
        <v>228</v>
      </c>
      <c r="C134" s="14" t="s">
        <v>148</v>
      </c>
      <c r="D134" s="47" t="s">
        <v>149</v>
      </c>
      <c r="E134" s="47" t="s">
        <v>172</v>
      </c>
      <c r="F134" s="24" t="s">
        <v>174</v>
      </c>
      <c r="G134" s="75" t="s">
        <v>27</v>
      </c>
      <c r="H134" s="77">
        <f>SUM('[1]9'!G680)</f>
        <v>3631.6</v>
      </c>
    </row>
    <row r="135" spans="1:256" ht="45" x14ac:dyDescent="0.25">
      <c r="A135" s="82"/>
      <c r="B135" s="26" t="s">
        <v>228</v>
      </c>
      <c r="C135" s="14" t="s">
        <v>148</v>
      </c>
      <c r="D135" s="47" t="s">
        <v>149</v>
      </c>
      <c r="E135" s="47" t="s">
        <v>172</v>
      </c>
      <c r="F135" s="24" t="s">
        <v>174</v>
      </c>
      <c r="G135" s="75" t="s">
        <v>28</v>
      </c>
      <c r="H135" s="77">
        <f>SUM('[1]9'!G685)</f>
        <v>93.800000000000011</v>
      </c>
    </row>
    <row r="136" spans="1:256" ht="45" x14ac:dyDescent="0.25">
      <c r="A136" s="82"/>
      <c r="B136" s="26" t="s">
        <v>171</v>
      </c>
      <c r="C136" s="14" t="s">
        <v>148</v>
      </c>
      <c r="D136" s="47" t="s">
        <v>149</v>
      </c>
      <c r="E136" s="47" t="s">
        <v>17</v>
      </c>
      <c r="F136" s="24" t="s">
        <v>174</v>
      </c>
      <c r="G136" s="75" t="s">
        <v>28</v>
      </c>
      <c r="H136" s="77">
        <f>SUM('[1]9'!G766)</f>
        <v>48</v>
      </c>
    </row>
    <row r="137" spans="1:256" ht="60" x14ac:dyDescent="0.25">
      <c r="A137" s="82"/>
      <c r="B137" s="32" t="s">
        <v>58</v>
      </c>
      <c r="C137" s="14" t="s">
        <v>175</v>
      </c>
      <c r="D137" s="47" t="s">
        <v>149</v>
      </c>
      <c r="E137" s="47" t="s">
        <v>172</v>
      </c>
      <c r="F137" s="24" t="s">
        <v>59</v>
      </c>
      <c r="G137" s="75"/>
      <c r="H137" s="77">
        <f>SUM(H138)</f>
        <v>1405.1999999999998</v>
      </c>
    </row>
    <row r="138" spans="1:256" ht="75" x14ac:dyDescent="0.25">
      <c r="A138" s="82"/>
      <c r="B138" s="32" t="s">
        <v>136</v>
      </c>
      <c r="C138" s="14" t="s">
        <v>175</v>
      </c>
      <c r="D138" s="47" t="s">
        <v>149</v>
      </c>
      <c r="E138" s="47" t="s">
        <v>172</v>
      </c>
      <c r="F138" s="24" t="s">
        <v>59</v>
      </c>
      <c r="G138" s="75" t="s">
        <v>27</v>
      </c>
      <c r="H138" s="77">
        <f>SUM('[1]9'!G692)</f>
        <v>1405.1999999999998</v>
      </c>
    </row>
    <row r="139" spans="1:256" ht="60" x14ac:dyDescent="0.25">
      <c r="A139" s="82"/>
      <c r="B139" s="83" t="s">
        <v>229</v>
      </c>
      <c r="C139" s="79" t="s">
        <v>148</v>
      </c>
      <c r="D139" s="47" t="s">
        <v>149</v>
      </c>
      <c r="E139" s="47" t="s">
        <v>17</v>
      </c>
      <c r="F139" s="24" t="s">
        <v>176</v>
      </c>
      <c r="G139" s="75" t="s">
        <v>28</v>
      </c>
      <c r="H139" s="77">
        <f>SUM('[1]9'!G758)</f>
        <v>6</v>
      </c>
    </row>
    <row r="140" spans="1:256" ht="60" x14ac:dyDescent="0.25">
      <c r="B140" s="83" t="s">
        <v>177</v>
      </c>
      <c r="C140" s="14" t="s">
        <v>148</v>
      </c>
      <c r="D140" s="47" t="s">
        <v>149</v>
      </c>
      <c r="E140" s="47" t="s">
        <v>178</v>
      </c>
      <c r="F140" s="24" t="s">
        <v>179</v>
      </c>
      <c r="G140" s="75" t="s">
        <v>28</v>
      </c>
      <c r="H140" s="77">
        <f>SUM('[1]9'!G699)</f>
        <v>9</v>
      </c>
    </row>
    <row r="141" spans="1:256" ht="75" x14ac:dyDescent="0.25">
      <c r="B141" s="26" t="s">
        <v>180</v>
      </c>
      <c r="C141" s="14" t="s">
        <v>148</v>
      </c>
      <c r="D141" s="47" t="s">
        <v>149</v>
      </c>
      <c r="E141" s="47" t="s">
        <v>178</v>
      </c>
      <c r="F141" s="24" t="s">
        <v>181</v>
      </c>
      <c r="G141" s="75" t="s">
        <v>28</v>
      </c>
      <c r="H141" s="77">
        <f>SUM('[1]9'!G703)</f>
        <v>8.4</v>
      </c>
    </row>
    <row r="142" spans="1:256" ht="60" x14ac:dyDescent="0.25">
      <c r="B142" s="18" t="s">
        <v>131</v>
      </c>
      <c r="C142" s="14" t="s">
        <v>148</v>
      </c>
      <c r="D142" s="47" t="s">
        <v>149</v>
      </c>
      <c r="E142" s="47" t="s">
        <v>134</v>
      </c>
      <c r="F142" s="24" t="s">
        <v>135</v>
      </c>
      <c r="G142" s="75" t="s">
        <v>28</v>
      </c>
      <c r="H142" s="77">
        <f>SUM('[1]9'!G631)</f>
        <v>331</v>
      </c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85"/>
      <c r="GU142" s="85"/>
      <c r="GV142" s="85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  <c r="IN142" s="85"/>
      <c r="IO142" s="85"/>
      <c r="IP142" s="85"/>
      <c r="IQ142" s="85"/>
      <c r="IR142" s="85"/>
      <c r="IS142" s="85"/>
      <c r="IT142" s="85"/>
      <c r="IU142" s="85"/>
      <c r="IV142" s="85"/>
    </row>
    <row r="143" spans="1:256" ht="60" x14ac:dyDescent="0.25">
      <c r="B143" s="18" t="s">
        <v>131</v>
      </c>
      <c r="C143" s="14" t="s">
        <v>148</v>
      </c>
      <c r="D143" s="47" t="s">
        <v>149</v>
      </c>
      <c r="E143" s="47" t="s">
        <v>17</v>
      </c>
      <c r="F143" s="24" t="s">
        <v>135</v>
      </c>
      <c r="G143" s="75" t="s">
        <v>28</v>
      </c>
      <c r="H143" s="77">
        <f>SUM('[1]9'!G762)</f>
        <v>34.799999999999997</v>
      </c>
    </row>
    <row r="144" spans="1:256" ht="60" x14ac:dyDescent="0.25">
      <c r="B144" s="18" t="s">
        <v>182</v>
      </c>
      <c r="C144" s="14" t="s">
        <v>148</v>
      </c>
      <c r="D144" s="47" t="s">
        <v>149</v>
      </c>
      <c r="E144" s="47" t="s">
        <v>183</v>
      </c>
      <c r="F144" s="24" t="s">
        <v>184</v>
      </c>
      <c r="G144" s="75" t="s">
        <v>28</v>
      </c>
      <c r="H144" s="77">
        <f>SUM('[1]9'!G732)</f>
        <v>276</v>
      </c>
    </row>
    <row r="145" spans="2:8" ht="75" x14ac:dyDescent="0.25">
      <c r="B145" s="58" t="s">
        <v>185</v>
      </c>
      <c r="C145" s="79" t="s">
        <v>148</v>
      </c>
      <c r="D145" s="75" t="s">
        <v>149</v>
      </c>
      <c r="E145" s="75" t="s">
        <v>134</v>
      </c>
      <c r="F145" s="84" t="s">
        <v>55</v>
      </c>
      <c r="G145" s="75" t="s">
        <v>28</v>
      </c>
      <c r="H145" s="77">
        <f>SUM('[1]9'!G636)</f>
        <v>8.4</v>
      </c>
    </row>
    <row r="146" spans="2:8" ht="60" x14ac:dyDescent="0.25">
      <c r="B146" s="83" t="s">
        <v>56</v>
      </c>
      <c r="C146" s="79" t="s">
        <v>148</v>
      </c>
      <c r="D146" s="43" t="s">
        <v>149</v>
      </c>
      <c r="E146" s="43" t="s">
        <v>134</v>
      </c>
      <c r="F146" s="84" t="s">
        <v>57</v>
      </c>
      <c r="G146" s="43" t="s">
        <v>28</v>
      </c>
      <c r="H146" s="77">
        <f>SUM('[1]9'!G640)</f>
        <v>14.4</v>
      </c>
    </row>
    <row r="147" spans="2:8" ht="45" x14ac:dyDescent="0.25">
      <c r="B147" s="58" t="s">
        <v>186</v>
      </c>
      <c r="C147" s="79" t="s">
        <v>148</v>
      </c>
      <c r="D147" s="43" t="s">
        <v>149</v>
      </c>
      <c r="E147" s="43" t="s">
        <v>162</v>
      </c>
      <c r="F147" s="84" t="s">
        <v>187</v>
      </c>
      <c r="G147" s="43"/>
      <c r="H147" s="86">
        <f>H148</f>
        <v>239</v>
      </c>
    </row>
    <row r="148" spans="2:8" ht="75" x14ac:dyDescent="0.25">
      <c r="B148" s="58" t="s">
        <v>188</v>
      </c>
      <c r="C148" s="79" t="s">
        <v>148</v>
      </c>
      <c r="D148" s="87" t="s">
        <v>149</v>
      </c>
      <c r="E148" s="87" t="s">
        <v>162</v>
      </c>
      <c r="F148" s="84" t="s">
        <v>189</v>
      </c>
      <c r="G148" s="87" t="s">
        <v>28</v>
      </c>
      <c r="H148" s="88">
        <f>SUM('[1]9'!G841)</f>
        <v>239</v>
      </c>
    </row>
    <row r="149" spans="2:8" ht="60" x14ac:dyDescent="0.25">
      <c r="B149" s="58" t="s">
        <v>191</v>
      </c>
      <c r="C149" s="79" t="s">
        <v>190</v>
      </c>
      <c r="D149" s="43" t="s">
        <v>149</v>
      </c>
      <c r="E149" s="43" t="s">
        <v>134</v>
      </c>
      <c r="F149" s="84" t="s">
        <v>192</v>
      </c>
      <c r="G149" s="43"/>
      <c r="H149" s="86">
        <f>SUM(H150:H155)</f>
        <v>3491</v>
      </c>
    </row>
    <row r="150" spans="2:8" ht="60" x14ac:dyDescent="0.25">
      <c r="B150" s="58" t="s">
        <v>191</v>
      </c>
      <c r="C150" s="79" t="s">
        <v>190</v>
      </c>
      <c r="D150" s="43" t="s">
        <v>149</v>
      </c>
      <c r="E150" s="43" t="s">
        <v>134</v>
      </c>
      <c r="F150" s="84" t="s">
        <v>193</v>
      </c>
      <c r="G150" s="43" t="s">
        <v>27</v>
      </c>
      <c r="H150" s="86">
        <f>SUM('[1]9'!G656)</f>
        <v>2650.9</v>
      </c>
    </row>
    <row r="151" spans="2:8" ht="60" x14ac:dyDescent="0.25">
      <c r="B151" s="58" t="s">
        <v>191</v>
      </c>
      <c r="C151" s="79" t="s">
        <v>190</v>
      </c>
      <c r="D151" s="43" t="s">
        <v>149</v>
      </c>
      <c r="E151" s="43" t="s">
        <v>134</v>
      </c>
      <c r="F151" s="84" t="s">
        <v>193</v>
      </c>
      <c r="G151" s="43" t="s">
        <v>28</v>
      </c>
      <c r="H151" s="86">
        <f>SUM('[1]9'!G660)</f>
        <v>356.09999999999997</v>
      </c>
    </row>
    <row r="152" spans="2:8" ht="60" x14ac:dyDescent="0.25">
      <c r="B152" s="58" t="s">
        <v>191</v>
      </c>
      <c r="C152" s="79" t="s">
        <v>190</v>
      </c>
      <c r="D152" s="43" t="s">
        <v>149</v>
      </c>
      <c r="E152" s="43" t="s">
        <v>134</v>
      </c>
      <c r="F152" s="84" t="s">
        <v>193</v>
      </c>
      <c r="G152" s="43" t="s">
        <v>43</v>
      </c>
      <c r="H152" s="86">
        <f>SUM('[1]9'!G664)</f>
        <v>1</v>
      </c>
    </row>
    <row r="153" spans="2:8" ht="60" x14ac:dyDescent="0.25">
      <c r="B153" s="58" t="s">
        <v>191</v>
      </c>
      <c r="C153" s="79" t="s">
        <v>190</v>
      </c>
      <c r="D153" s="43" t="s">
        <v>149</v>
      </c>
      <c r="E153" s="43" t="s">
        <v>134</v>
      </c>
      <c r="F153" s="84" t="s">
        <v>193</v>
      </c>
      <c r="G153" s="43" t="s">
        <v>29</v>
      </c>
      <c r="H153" s="86">
        <f>SUM('[1]9'!G667)</f>
        <v>16.100000000000001</v>
      </c>
    </row>
    <row r="154" spans="2:8" ht="60" x14ac:dyDescent="0.25">
      <c r="B154" s="58" t="s">
        <v>191</v>
      </c>
      <c r="C154" s="79" t="s">
        <v>190</v>
      </c>
      <c r="D154" s="43" t="s">
        <v>149</v>
      </c>
      <c r="E154" s="43" t="s">
        <v>17</v>
      </c>
      <c r="F154" s="84" t="s">
        <v>193</v>
      </c>
      <c r="G154" s="43" t="s">
        <v>28</v>
      </c>
      <c r="H154" s="86">
        <f>SUM('[1]9'!G770)</f>
        <v>4.8</v>
      </c>
    </row>
    <row r="155" spans="2:8" ht="60" x14ac:dyDescent="0.25">
      <c r="B155" s="58" t="s">
        <v>191</v>
      </c>
      <c r="C155" s="79" t="s">
        <v>190</v>
      </c>
      <c r="D155" s="43" t="s">
        <v>149</v>
      </c>
      <c r="E155" s="43" t="s">
        <v>134</v>
      </c>
      <c r="F155" s="84" t="s">
        <v>194</v>
      </c>
      <c r="G155" s="43" t="s">
        <v>28</v>
      </c>
      <c r="H155" s="86">
        <f>SUM('[1]9'!G671)</f>
        <v>462.09999999999997</v>
      </c>
    </row>
    <row r="156" spans="2:8" ht="31.5" customHeight="1" x14ac:dyDescent="0.25">
      <c r="B156" s="89" t="s">
        <v>195</v>
      </c>
      <c r="C156" s="46"/>
      <c r="D156" s="90" t="s">
        <v>149</v>
      </c>
      <c r="E156" s="90"/>
      <c r="F156" s="91"/>
      <c r="G156" s="90"/>
      <c r="H156" s="73">
        <f>SUM(H116+H122+H124+H126+H127+H133+H140+H141+H142+H144+H145+H146+H147+H149+H137+H143+H125+H139+H123+H121)</f>
        <v>134678.29999999999</v>
      </c>
    </row>
    <row r="157" spans="2:8" ht="60" x14ac:dyDescent="0.25">
      <c r="B157" s="58" t="s">
        <v>58</v>
      </c>
      <c r="C157" s="79" t="s">
        <v>196</v>
      </c>
      <c r="D157" s="90" t="s">
        <v>197</v>
      </c>
      <c r="E157" s="90" t="s">
        <v>198</v>
      </c>
      <c r="F157" s="84" t="s">
        <v>59</v>
      </c>
      <c r="G157" s="90"/>
      <c r="H157" s="73">
        <f>SUM(H158)</f>
        <v>50</v>
      </c>
    </row>
    <row r="158" spans="2:8" ht="75" x14ac:dyDescent="0.25">
      <c r="B158" s="58" t="s">
        <v>136</v>
      </c>
      <c r="C158" s="79" t="s">
        <v>196</v>
      </c>
      <c r="D158" s="90" t="s">
        <v>197</v>
      </c>
      <c r="E158" s="90" t="s">
        <v>198</v>
      </c>
      <c r="F158" s="84" t="s">
        <v>59</v>
      </c>
      <c r="G158" s="90" t="s">
        <v>27</v>
      </c>
      <c r="H158" s="73">
        <f>SUM('[1]9'!G885)</f>
        <v>50</v>
      </c>
    </row>
    <row r="159" spans="2:8" ht="31.5" x14ac:dyDescent="0.25">
      <c r="B159" s="89" t="s">
        <v>199</v>
      </c>
      <c r="C159" s="79"/>
      <c r="D159" s="90" t="s">
        <v>197</v>
      </c>
      <c r="E159" s="90"/>
      <c r="F159" s="91"/>
      <c r="G159" s="90"/>
      <c r="H159" s="73">
        <f>SUM(H157)</f>
        <v>50</v>
      </c>
    </row>
    <row r="160" spans="2:8" ht="60" x14ac:dyDescent="0.25">
      <c r="B160" s="58" t="s">
        <v>58</v>
      </c>
      <c r="C160" s="79" t="s">
        <v>200</v>
      </c>
      <c r="D160" s="43" t="s">
        <v>201</v>
      </c>
      <c r="E160" s="43" t="s">
        <v>137</v>
      </c>
      <c r="F160" s="84" t="s">
        <v>202</v>
      </c>
      <c r="G160" s="43" t="s">
        <v>27</v>
      </c>
      <c r="H160" s="73">
        <f>SUM('[1]9'!G901)</f>
        <v>2218.9</v>
      </c>
    </row>
    <row r="161" spans="2:8" ht="75" x14ac:dyDescent="0.25">
      <c r="B161" s="58" t="s">
        <v>136</v>
      </c>
      <c r="C161" s="79" t="s">
        <v>200</v>
      </c>
      <c r="D161" s="43" t="s">
        <v>201</v>
      </c>
      <c r="E161" s="43" t="s">
        <v>137</v>
      </c>
      <c r="F161" s="84" t="s">
        <v>59</v>
      </c>
      <c r="G161" s="43" t="s">
        <v>27</v>
      </c>
      <c r="H161" s="73">
        <f>SUM('[1]9'!G906)</f>
        <v>525.9</v>
      </c>
    </row>
    <row r="162" spans="2:8" ht="47.25" x14ac:dyDescent="0.25">
      <c r="B162" s="92" t="s">
        <v>203</v>
      </c>
      <c r="C162" s="79"/>
      <c r="D162" s="90" t="s">
        <v>201</v>
      </c>
      <c r="E162" s="90"/>
      <c r="F162" s="91"/>
      <c r="G162" s="90"/>
      <c r="H162" s="73">
        <f>SUM(H160+H161)</f>
        <v>2744.8</v>
      </c>
    </row>
    <row r="163" spans="2:8" ht="15" x14ac:dyDescent="0.25">
      <c r="B163" s="58" t="s">
        <v>204</v>
      </c>
      <c r="C163" s="46"/>
      <c r="D163" s="43"/>
      <c r="E163" s="43"/>
      <c r="F163" s="84"/>
      <c r="G163" s="43"/>
      <c r="H163" s="17">
        <f>SUM(H162+H156+H115+H105+H45+H159)</f>
        <v>615656.1</v>
      </c>
    </row>
    <row r="164" spans="2:8" x14ac:dyDescent="0.2">
      <c r="B164" s="93"/>
      <c r="C164" s="93"/>
      <c r="D164" s="93"/>
      <c r="E164" s="93"/>
      <c r="F164" s="93"/>
      <c r="G164" s="93"/>
    </row>
    <row r="165" spans="2:8" x14ac:dyDescent="0.2">
      <c r="B165" s="93" t="s">
        <v>205</v>
      </c>
      <c r="C165" s="93"/>
      <c r="D165" s="93"/>
      <c r="E165" s="93"/>
      <c r="F165" s="93"/>
      <c r="G165" s="93"/>
    </row>
    <row r="166" spans="2:8" x14ac:dyDescent="0.2">
      <c r="B166" s="93" t="s">
        <v>206</v>
      </c>
      <c r="C166" s="93"/>
      <c r="D166" s="93"/>
      <c r="E166" s="93"/>
      <c r="F166" s="93"/>
      <c r="G166" s="93"/>
    </row>
    <row r="167" spans="2:8" x14ac:dyDescent="0.2">
      <c r="B167" s="93" t="s">
        <v>207</v>
      </c>
      <c r="C167" s="93"/>
      <c r="D167" s="93"/>
      <c r="E167" s="93"/>
      <c r="F167" s="93"/>
      <c r="G167" s="93"/>
    </row>
    <row r="168" spans="2:8" x14ac:dyDescent="0.2">
      <c r="B168" s="93" t="s">
        <v>208</v>
      </c>
      <c r="C168" s="93"/>
      <c r="D168" s="93"/>
      <c r="E168" s="93"/>
      <c r="F168" s="93"/>
      <c r="G168" s="93"/>
    </row>
    <row r="169" spans="2:8" x14ac:dyDescent="0.2">
      <c r="B169" s="93" t="s">
        <v>209</v>
      </c>
      <c r="C169" s="93"/>
      <c r="D169" s="93"/>
      <c r="E169" s="93"/>
      <c r="F169" s="93"/>
      <c r="G169" s="93"/>
    </row>
    <row r="170" spans="2:8" x14ac:dyDescent="0.2">
      <c r="B170" s="93" t="s">
        <v>231</v>
      </c>
      <c r="C170" s="93"/>
      <c r="D170" s="93"/>
      <c r="E170" s="93"/>
      <c r="F170" s="93"/>
      <c r="G170" s="93"/>
    </row>
    <row r="171" spans="2:8" x14ac:dyDescent="0.2">
      <c r="B171" s="93" t="s">
        <v>210</v>
      </c>
      <c r="C171" s="93"/>
      <c r="D171" s="93"/>
      <c r="E171" s="93"/>
      <c r="F171" s="93"/>
      <c r="G171" s="93"/>
    </row>
    <row r="172" spans="2:8" x14ac:dyDescent="0.2">
      <c r="B172" s="93" t="s">
        <v>211</v>
      </c>
      <c r="C172" s="93"/>
      <c r="D172" s="93"/>
      <c r="E172" s="93"/>
      <c r="F172" s="93"/>
      <c r="G172" s="93"/>
    </row>
    <row r="173" spans="2:8" x14ac:dyDescent="0.2">
      <c r="B173" s="2" t="s">
        <v>227</v>
      </c>
    </row>
  </sheetData>
  <mergeCells count="10">
    <mergeCell ref="E1:H1"/>
    <mergeCell ref="E2:H2"/>
    <mergeCell ref="A5:H5"/>
    <mergeCell ref="C7:C9"/>
    <mergeCell ref="D7:G7"/>
    <mergeCell ref="H7:H9"/>
    <mergeCell ref="D8:D9"/>
    <mergeCell ref="E8:E9"/>
    <mergeCell ref="F8:F9"/>
    <mergeCell ref="G8:G9"/>
  </mergeCells>
  <pageMargins left="1.1811023622047245" right="0.59055118110236227" top="0.59055118110236227" bottom="0.59055118110236227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2020-06-02T07:23:33Z</dcterms:modified>
</cp:coreProperties>
</file>