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5 от 07.2022 года\Решения Думы от 27.07.2022\Бюджет от 01.08.2022 г\"/>
    </mc:Choice>
  </mc:AlternateContent>
  <xr:revisionPtr revIDLastSave="0" documentId="13_ncr:1_{412E59B3-71FE-4669-B634-EFF7D9CAFE4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2" sheetId="1" r:id="rId1"/>
  </sheets>
  <externalReferences>
    <externalReference r:id="rId2"/>
  </externalReferences>
  <definedNames>
    <definedName name="_xlnm.Print_Area" localSheetId="0">'12'!$A$1:$F$79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1" l="1"/>
  <c r="F69" i="1" s="1"/>
  <c r="E68" i="1"/>
  <c r="E69" i="1" s="1"/>
  <c r="F66" i="1"/>
  <c r="E66" i="1"/>
  <c r="F65" i="1"/>
  <c r="E65" i="1"/>
  <c r="F64" i="1"/>
  <c r="E64" i="1"/>
  <c r="F63" i="1"/>
  <c r="E63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F53" i="1" s="1"/>
  <c r="E54" i="1"/>
  <c r="E53" i="1" s="1"/>
  <c r="F52" i="1"/>
  <c r="E52" i="1"/>
  <c r="F50" i="1"/>
  <c r="E50" i="1"/>
  <c r="F49" i="1"/>
  <c r="E49" i="1"/>
  <c r="F48" i="1"/>
  <c r="E48" i="1"/>
  <c r="F47" i="1"/>
  <c r="E47" i="1"/>
  <c r="E46" i="1" s="1"/>
  <c r="F45" i="1"/>
  <c r="E45" i="1"/>
  <c r="F43" i="1"/>
  <c r="E43" i="1"/>
  <c r="F42" i="1"/>
  <c r="E42" i="1"/>
  <c r="F41" i="1"/>
  <c r="E41" i="1"/>
  <c r="E40" i="1" s="1"/>
  <c r="F39" i="1"/>
  <c r="E39" i="1"/>
  <c r="F38" i="1"/>
  <c r="E38" i="1"/>
  <c r="F36" i="1"/>
  <c r="E36" i="1"/>
  <c r="F35" i="1"/>
  <c r="E35" i="1"/>
  <c r="F34" i="1"/>
  <c r="E34" i="1"/>
  <c r="F33" i="1"/>
  <c r="E33" i="1"/>
  <c r="F32" i="1"/>
  <c r="E32" i="1"/>
  <c r="F31" i="1"/>
  <c r="E30" i="1"/>
  <c r="F29" i="1"/>
  <c r="E29" i="1"/>
  <c r="F28" i="1"/>
  <c r="E28" i="1"/>
  <c r="F27" i="1"/>
  <c r="E27" i="1"/>
  <c r="F26" i="1"/>
  <c r="E26" i="1"/>
  <c r="F25" i="1"/>
  <c r="F24" i="1"/>
  <c r="E24" i="1"/>
  <c r="F21" i="1"/>
  <c r="E21" i="1"/>
  <c r="F20" i="1"/>
  <c r="E20" i="1"/>
  <c r="F19" i="1"/>
  <c r="E19" i="1"/>
  <c r="F18" i="1"/>
  <c r="E18" i="1"/>
  <c r="E17" i="1" s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F9" i="1" s="1"/>
  <c r="E10" i="1"/>
  <c r="F23" i="1" l="1"/>
  <c r="E23" i="1"/>
  <c r="E62" i="1"/>
  <c r="E9" i="1"/>
  <c r="E22" i="1" s="1"/>
  <c r="E37" i="1"/>
  <c r="F17" i="1"/>
  <c r="F22" i="1" s="1"/>
  <c r="F30" i="1"/>
  <c r="F37" i="1" s="1"/>
  <c r="F40" i="1"/>
  <c r="F44" i="1" s="1"/>
  <c r="F46" i="1"/>
  <c r="F67" i="1" s="1"/>
  <c r="F62" i="1"/>
  <c r="E44" i="1"/>
  <c r="E67" i="1"/>
  <c r="F70" i="1" l="1"/>
  <c r="E70" i="1"/>
</calcChain>
</file>

<file path=xl/sharedStrings.xml><?xml version="1.0" encoding="utf-8"?>
<sst xmlns="http://schemas.openxmlformats.org/spreadsheetml/2006/main" count="230" uniqueCount="130">
  <si>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</si>
  <si>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</si>
  <si>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</si>
  <si>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</si>
  <si>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</si>
  <si>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</si>
  <si>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</si>
  <si>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Подпрограмма 2 "Музейное дело в  муниципальном образовании Балаганский район на 2019 - 2024 годы"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</si>
  <si>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</si>
  <si>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</si>
  <si>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</si>
  <si>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</si>
  <si>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</si>
  <si>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</si>
  <si>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</si>
  <si>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</si>
  <si>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</si>
  <si>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</si>
  <si>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</si>
  <si>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</si>
  <si>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</si>
  <si>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</si>
  <si>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</si>
  <si>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</si>
  <si>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</si>
  <si>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</si>
  <si>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</si>
  <si>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</si>
  <si>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</si>
  <si>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</si>
  <si>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</si>
  <si>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</si>
  <si>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</si>
  <si>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</si>
  <si>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</si>
  <si>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</si>
  <si>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</si>
  <si>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</si>
  <si>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</si>
  <si>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</si>
  <si>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</si>
  <si>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</si>
  <si>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</si>
  <si>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</si>
  <si>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</si>
  <si>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5910000000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</si>
  <si>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</si>
  <si>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</si>
  <si>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</si>
  <si>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</si>
  <si>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</si>
  <si>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</si>
  <si>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</si>
  <si>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</si>
  <si>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</si>
  <si>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</si>
  <si>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</si>
  <si>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</si>
  <si>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</si>
  <si>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</si>
  <si>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</si>
  <si>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4210000000</t>
  </si>
  <si>
    <t>4220000000</t>
  </si>
  <si>
    <t>4230000000</t>
  </si>
  <si>
    <t>4240000000</t>
  </si>
  <si>
    <t>4250000000</t>
  </si>
  <si>
    <t>4270000000</t>
  </si>
  <si>
    <t>4310000000</t>
  </si>
  <si>
    <t>4330000000</t>
  </si>
  <si>
    <t>4340000000</t>
  </si>
  <si>
    <t>4350000000</t>
  </si>
  <si>
    <t>5400000000</t>
  </si>
  <si>
    <t>5900000000</t>
  </si>
  <si>
    <t>Муниципальная программа "Сельское хозяйство в муниципальном образовании Балаганский район на 2022-2024 годы"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</si>
  <si>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</si>
  <si>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</si>
  <si>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</si>
  <si>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</si>
  <si>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</si>
  <si>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</si>
  <si>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</si>
  <si>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</si>
  <si>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</si>
  <si>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4100000000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</si>
  <si>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</si>
  <si>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</si>
  <si>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</si>
  <si>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</si>
  <si>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</si>
  <si>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тыс. рублей</t>
  </si>
  <si>
    <t>Наименование программы,подпрограммы</t>
  </si>
  <si>
    <t xml:space="preserve">  2023г.  </t>
  </si>
  <si>
    <t xml:space="preserve">  2024г.    </t>
  </si>
  <si>
    <t>4200000000</t>
  </si>
  <si>
    <t>МБУК "МОБ Балаганского района"*</t>
  </si>
  <si>
    <t>МКУК БИЭМ*</t>
  </si>
  <si>
    <t>МБУК "Межпоселенческий ДК"*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</si>
  <si>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</si>
  <si>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МКУ ДО БДМШ*</t>
  </si>
  <si>
    <t>МКУ ЦЕНТР ОБСЛУЖИВАНИЯ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</si>
  <si>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</si>
  <si>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</si>
  <si>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</si>
  <si>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>4320000000</t>
  </si>
  <si>
    <t xml:space="preserve">МКУ Управление образования,                    МКУ Методический центр управления образования </t>
  </si>
  <si>
    <t>4600000000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</si>
  <si>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</si>
  <si>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 xml:space="preserve">МКУ Управление образования </t>
  </si>
  <si>
    <t>5000000000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</si>
  <si>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</si>
  <si>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"Молодёжь Балаганского района на 2019-2024 годы"</t>
  </si>
  <si>
    <t>Муниципальная программа"Устойчивое развитие сельских территорий в муниципальном образовании Балаганский район на 2019-2024 годы"</t>
  </si>
  <si>
    <t>МП "Управление муниципальными финансами муниципального образования Балаганский район на 2019 -2024 годы"</t>
  </si>
  <si>
    <t xml:space="preserve">Муниципальная программа "Аппаратно-программный комплекс "Безопасный город "на 2020-2024 годы" </t>
  </si>
  <si>
    <t>МКУ ЕДДС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</si>
  <si>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</si>
  <si>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</si>
  <si>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5300000000</t>
  </si>
  <si>
    <t>8900000000</t>
  </si>
  <si>
    <t>5720000000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</si>
  <si>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</si>
  <si>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5800000000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</si>
  <si>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</si>
  <si>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</si>
  <si>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"</t>
  </si>
  <si>
    <t>РАСПРЕДЕЛЕНИЕ БЮДЖЕТНЫХ АССИГНОВАНИЙ НА РЕАЛИЗАЦИЮ МУНИЦИПАЛЬНЫХ ПРОГРАММ НА ПЛАНОВЫЙ ПЕРИОД 2023 И 2024 ГОДОВ</t>
  </si>
  <si>
    <t>Муниципальная программа «Доступная среда для инвалидов и маломобильных групп населения муниципального образования Балаганский район на 2019-2024 годы»</t>
  </si>
  <si>
    <t>МП "Управление муниципальным имуществом муниципального образования Балаганский район на 2019 -2024 годы"</t>
  </si>
  <si>
    <t>"Приложение 12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21.12.2021 г.  №11/1-РД</t>
  </si>
  <si>
    <t>Приложение 13                                   к решению Думы Балаганского района "О внесении изменений в решение Думы Балаганского района от 21.12.2021 года №11/1-РД  "О бюджете муниципального образования Балаганский район на 2022 год и на плановый период 2023 и 2024 годов"  от  01.08.2022 г.  №5/1-РД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</si>
</sst>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2" fillId="0" borderId="5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wrapText="1"/>
    </xf>
    <xf numFmtId="165" fontId="4" fillId="0" borderId="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wrapText="1"/>
    </xf>
    <xf numFmtId="166" fontId="2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 wrapText="1"/>
    </xf>
    <xf numFmtId="1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65" fontId="2" fillId="0" borderId="6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1" fillId="0" borderId="0" xfId="0" applyFont="1" applyFill="1"/>
    <xf numFmtId="0" fontId="2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.235\Users\&#1053;&#1072;&#1090;&#1072;&#1083;&#1100;&#1103;.&#1045;\Desktop\2022\&#1044;&#1091;&#1084;&#1072;%202022\&#1096;&#1072;&#1073;&#1083;&#1086;&#1085;%2023-24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3">
          <cell r="G13">
            <v>6327.4</v>
          </cell>
        </row>
        <row r="72">
          <cell r="G72">
            <v>0</v>
          </cell>
          <cell r="H72">
            <v>3</v>
          </cell>
        </row>
        <row r="79">
          <cell r="G79">
            <v>40</v>
          </cell>
          <cell r="H79">
            <v>40</v>
          </cell>
        </row>
        <row r="162">
          <cell r="G162">
            <v>40.4</v>
          </cell>
          <cell r="H162">
            <v>40.4</v>
          </cell>
        </row>
        <row r="168">
          <cell r="G168">
            <v>18</v>
          </cell>
          <cell r="H168">
            <v>18</v>
          </cell>
        </row>
        <row r="174">
          <cell r="G174">
            <v>35</v>
          </cell>
          <cell r="H174">
            <v>35</v>
          </cell>
        </row>
        <row r="211">
          <cell r="G211">
            <v>2.5</v>
          </cell>
          <cell r="H211">
            <v>2.5</v>
          </cell>
        </row>
        <row r="276">
          <cell r="G276">
            <v>110</v>
          </cell>
          <cell r="H276">
            <v>65</v>
          </cell>
        </row>
        <row r="328">
          <cell r="G328">
            <v>46.8</v>
          </cell>
          <cell r="H328">
            <v>46.8</v>
          </cell>
        </row>
        <row r="337">
          <cell r="G337">
            <v>0</v>
          </cell>
          <cell r="H337">
            <v>3</v>
          </cell>
        </row>
        <row r="405">
          <cell r="H405">
            <v>0</v>
          </cell>
        </row>
        <row r="411">
          <cell r="G411">
            <v>100</v>
          </cell>
          <cell r="H411">
            <v>100</v>
          </cell>
        </row>
        <row r="417">
          <cell r="G417">
            <v>104.4</v>
          </cell>
          <cell r="H417">
            <v>43</v>
          </cell>
        </row>
        <row r="426">
          <cell r="G426">
            <v>331.5</v>
          </cell>
          <cell r="H426">
            <v>331.5</v>
          </cell>
        </row>
        <row r="436">
          <cell r="G436">
            <v>30</v>
          </cell>
          <cell r="H436">
            <v>30</v>
          </cell>
        </row>
        <row r="470">
          <cell r="G470">
            <v>11255.7</v>
          </cell>
          <cell r="H470">
            <v>11510.7</v>
          </cell>
        </row>
        <row r="482">
          <cell r="G482">
            <v>15.7</v>
          </cell>
          <cell r="H482">
            <v>15.899999999999999</v>
          </cell>
        </row>
        <row r="506">
          <cell r="G506">
            <v>22.6</v>
          </cell>
          <cell r="H506">
            <v>22.6</v>
          </cell>
        </row>
        <row r="513">
          <cell r="G513">
            <v>12886.3</v>
          </cell>
          <cell r="H513">
            <v>12178</v>
          </cell>
        </row>
        <row r="543">
          <cell r="G543">
            <v>0</v>
          </cell>
          <cell r="H543">
            <v>3</v>
          </cell>
        </row>
        <row r="552">
          <cell r="G552">
            <v>228.9</v>
          </cell>
          <cell r="H552">
            <v>476.4</v>
          </cell>
        </row>
        <row r="560">
          <cell r="G560">
            <v>37953.300000000003</v>
          </cell>
          <cell r="H560">
            <v>38290.5</v>
          </cell>
        </row>
        <row r="574">
          <cell r="G574">
            <v>2583.1</v>
          </cell>
          <cell r="H574">
            <v>2583.1</v>
          </cell>
        </row>
        <row r="583">
          <cell r="G583">
            <v>29704</v>
          </cell>
          <cell r="H583">
            <v>27771.1</v>
          </cell>
        </row>
        <row r="673">
          <cell r="G673">
            <v>1751.8</v>
          </cell>
          <cell r="H673">
            <v>1846.8</v>
          </cell>
        </row>
        <row r="687">
          <cell r="G687">
            <v>59.199999999999996</v>
          </cell>
          <cell r="H687">
            <v>59.2</v>
          </cell>
        </row>
        <row r="694">
          <cell r="G694">
            <v>14.4</v>
          </cell>
          <cell r="H694">
            <v>14.4</v>
          </cell>
        </row>
        <row r="701">
          <cell r="G701">
            <v>51</v>
          </cell>
          <cell r="H701">
            <v>51</v>
          </cell>
        </row>
        <row r="707">
          <cell r="G707">
            <v>4089.9</v>
          </cell>
          <cell r="H707">
            <v>4113.8</v>
          </cell>
        </row>
        <row r="744">
          <cell r="G744">
            <v>3920.8</v>
          </cell>
          <cell r="H744">
            <v>19222.599999999999</v>
          </cell>
        </row>
        <row r="762">
          <cell r="G762">
            <v>9</v>
          </cell>
          <cell r="H762">
            <v>9</v>
          </cell>
        </row>
        <row r="768">
          <cell r="G768">
            <v>8.4</v>
          </cell>
          <cell r="H768">
            <v>8.4</v>
          </cell>
        </row>
        <row r="776">
          <cell r="G776">
            <v>180</v>
          </cell>
          <cell r="H776">
            <v>180</v>
          </cell>
        </row>
        <row r="783">
          <cell r="G783">
            <v>15</v>
          </cell>
          <cell r="H783">
            <v>15</v>
          </cell>
        </row>
        <row r="791">
          <cell r="G791">
            <v>137.69999999999999</v>
          </cell>
          <cell r="H791">
            <v>1200</v>
          </cell>
        </row>
        <row r="799">
          <cell r="G799">
            <v>29732.5</v>
          </cell>
          <cell r="H799">
            <v>276</v>
          </cell>
        </row>
        <row r="836">
          <cell r="G836">
            <v>6</v>
          </cell>
          <cell r="H836">
            <v>21</v>
          </cell>
        </row>
        <row r="842">
          <cell r="G842">
            <v>10.5</v>
          </cell>
          <cell r="H842">
            <v>10.5</v>
          </cell>
        </row>
        <row r="848">
          <cell r="G848">
            <v>40</v>
          </cell>
          <cell r="H848">
            <v>40</v>
          </cell>
        </row>
        <row r="857">
          <cell r="G857">
            <v>3.6</v>
          </cell>
          <cell r="H857">
            <v>3.6</v>
          </cell>
        </row>
        <row r="863">
          <cell r="G863">
            <v>139</v>
          </cell>
          <cell r="H863">
            <v>139</v>
          </cell>
        </row>
        <row r="873">
          <cell r="G873">
            <v>25.8</v>
          </cell>
          <cell r="H873">
            <v>25.8</v>
          </cell>
        </row>
        <row r="879">
          <cell r="G879">
            <v>2</v>
          </cell>
          <cell r="H879">
            <v>2</v>
          </cell>
        </row>
        <row r="927">
          <cell r="G927">
            <v>302.3</v>
          </cell>
          <cell r="H927">
            <v>302.3</v>
          </cell>
        </row>
        <row r="940">
          <cell r="G940">
            <v>1665.6</v>
          </cell>
        </row>
        <row r="941">
          <cell r="H941">
            <v>1665.6</v>
          </cell>
        </row>
        <row r="954">
          <cell r="G954">
            <v>1035</v>
          </cell>
          <cell r="H954">
            <v>1271</v>
          </cell>
        </row>
        <row r="997">
          <cell r="G997">
            <v>2563</v>
          </cell>
          <cell r="H997">
            <v>2563</v>
          </cell>
        </row>
      </sheetData>
      <sheetData sheetId="1">
        <row r="10">
          <cell r="E10">
            <v>11395.9</v>
          </cell>
          <cell r="F10">
            <v>9642.1999999999989</v>
          </cell>
        </row>
        <row r="23">
          <cell r="E23">
            <v>1196.8999999999999</v>
          </cell>
          <cell r="F23">
            <v>1694.8999999999999</v>
          </cell>
        </row>
        <row r="32">
          <cell r="E32">
            <v>8118.5</v>
          </cell>
          <cell r="F32">
            <v>7115.2</v>
          </cell>
        </row>
        <row r="39">
          <cell r="E39">
            <v>6264.9</v>
          </cell>
          <cell r="F39">
            <v>5886.4</v>
          </cell>
        </row>
        <row r="50">
          <cell r="E50">
            <v>1607.1999999999998</v>
          </cell>
          <cell r="F50">
            <v>1608.8999999999999</v>
          </cell>
        </row>
        <row r="61">
          <cell r="E61">
            <v>9467.2999999999993</v>
          </cell>
          <cell r="F61">
            <v>9467.2999999999993</v>
          </cell>
        </row>
        <row r="68">
          <cell r="E68">
            <v>424</v>
          </cell>
          <cell r="F68">
            <v>144</v>
          </cell>
        </row>
        <row r="82">
          <cell r="E82">
            <v>78469.8</v>
          </cell>
          <cell r="F82">
            <v>75469.8</v>
          </cell>
        </row>
        <row r="98">
          <cell r="F98">
            <v>222601.8</v>
          </cell>
        </row>
        <row r="133">
          <cell r="E133">
            <v>6837.1</v>
          </cell>
          <cell r="F133">
            <v>9918.2999999999993</v>
          </cell>
        </row>
        <row r="146">
          <cell r="E146">
            <v>646.4</v>
          </cell>
          <cell r="F146">
            <v>646.4</v>
          </cell>
        </row>
        <row r="160">
          <cell r="E160">
            <v>4481.7000000000007</v>
          </cell>
          <cell r="F160">
            <v>5149.5</v>
          </cell>
        </row>
        <row r="181">
          <cell r="E181">
            <v>2804.9</v>
          </cell>
          <cell r="F181">
            <v>9108.7000000000007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C2" sqref="C2:F2"/>
    </sheetView>
  </sheetViews>
  <sheetFormatPr defaultRowHeight="11.25" x14ac:dyDescent="0.2"/>
  <cols>
    <col min="1" max="1" width="46.28515625" style="12" customWidth="1"/>
    <col min="2" max="2" width="25.7109375" style="12" customWidth="1"/>
    <col min="3" max="3" width="10.85546875" style="12" customWidth="1"/>
    <col min="4" max="4" width="18.7109375" style="12" customWidth="1"/>
    <col min="5" max="5" width="12.7109375" style="17" customWidth="1"/>
    <col min="6" max="6" width="14" style="12" customWidth="1"/>
    <col min="7" max="16384" width="9.140625" style="12"/>
  </cols>
  <sheetData>
    <row r="1" spans="1:6" ht="133.5" customHeight="1" x14ac:dyDescent="0.25">
      <c r="C1" s="60" t="s">
        <v>129</v>
      </c>
      <c r="D1" s="60"/>
      <c r="E1" s="60"/>
      <c r="F1" s="60"/>
    </row>
    <row r="2" spans="1:6" ht="98.25" customHeight="1" x14ac:dyDescent="0.25">
      <c r="C2" s="60" t="s">
        <v>128</v>
      </c>
      <c r="D2" s="60"/>
      <c r="E2" s="60"/>
      <c r="F2" s="60"/>
    </row>
    <row r="3" spans="1:6" ht="21" customHeight="1" x14ac:dyDescent="0.25">
      <c r="C3" s="19"/>
      <c r="D3" s="58"/>
      <c r="E3" s="58"/>
    </row>
    <row r="4" spans="1:6" ht="36.75" customHeight="1" x14ac:dyDescent="0.2">
      <c r="A4" s="75" t="s">
        <v>125</v>
      </c>
      <c r="B4" s="76"/>
      <c r="C4" s="76"/>
      <c r="D4" s="76"/>
      <c r="E4" s="76"/>
      <c r="F4" s="76"/>
    </row>
    <row r="5" spans="1:6" ht="12.75" customHeight="1" x14ac:dyDescent="0.25">
      <c r="A5" s="57"/>
      <c r="B5" s="57"/>
      <c r="C5" s="57"/>
      <c r="D5" s="57"/>
      <c r="E5" s="57"/>
      <c r="F5" s="55" t="s">
        <v>89</v>
      </c>
    </row>
    <row r="6" spans="1:6" ht="30" customHeight="1" x14ac:dyDescent="0.25">
      <c r="A6" s="61" t="s">
        <v>90</v>
      </c>
      <c r="B6" s="61" t="s">
        <v>0</v>
      </c>
      <c r="C6" s="71" t="s">
        <v>1</v>
      </c>
      <c r="D6" s="72"/>
      <c r="E6" s="64" t="s">
        <v>91</v>
      </c>
      <c r="F6" s="64" t="s">
        <v>92</v>
      </c>
    </row>
    <row r="7" spans="1:6" ht="39" customHeight="1" x14ac:dyDescent="0.2">
      <c r="A7" s="69"/>
      <c r="B7" s="62"/>
      <c r="C7" s="73" t="s">
        <v>2</v>
      </c>
      <c r="D7" s="67" t="s">
        <v>3</v>
      </c>
      <c r="E7" s="65"/>
      <c r="F7" s="65"/>
    </row>
    <row r="8" spans="1:6" ht="15" customHeight="1" x14ac:dyDescent="0.2">
      <c r="A8" s="70"/>
      <c r="B8" s="63"/>
      <c r="C8" s="74"/>
      <c r="D8" s="68"/>
      <c r="E8" s="66"/>
      <c r="F8" s="66"/>
    </row>
    <row r="9" spans="1:6" ht="54" customHeight="1" x14ac:dyDescent="0.25">
      <c r="A9" s="20" t="s">
        <v>76</v>
      </c>
      <c r="B9" s="7" t="s">
        <v>4</v>
      </c>
      <c r="C9" s="3" t="s">
        <v>5</v>
      </c>
      <c r="D9" s="3" t="s">
        <v>93</v>
      </c>
      <c r="E9" s="21">
        <f>E10+E11+E12+E13+E14+E15+E16</f>
        <v>38474.699999999997</v>
      </c>
      <c r="F9" s="21">
        <f>F10+F11+F12+F13+F14+F15+F16</f>
        <v>35558.899999999994</v>
      </c>
    </row>
    <row r="10" spans="1:6" ht="60" x14ac:dyDescent="0.25">
      <c r="A10" s="18" t="s">
        <v>6</v>
      </c>
      <c r="B10" s="22" t="s">
        <v>94</v>
      </c>
      <c r="C10" s="3" t="s">
        <v>5</v>
      </c>
      <c r="D10" s="23" t="s">
        <v>61</v>
      </c>
      <c r="E10" s="21">
        <f>SUM('[1]6'!E10)</f>
        <v>11395.9</v>
      </c>
      <c r="F10" s="5">
        <f>SUM('[1]6'!F10)</f>
        <v>9642.1999999999989</v>
      </c>
    </row>
    <row r="11" spans="1:6" ht="60" x14ac:dyDescent="0.25">
      <c r="A11" s="18" t="s">
        <v>7</v>
      </c>
      <c r="B11" s="7" t="s">
        <v>95</v>
      </c>
      <c r="C11" s="3" t="s">
        <v>5</v>
      </c>
      <c r="D11" s="23" t="s">
        <v>62</v>
      </c>
      <c r="E11" s="21">
        <f>SUM('[1]6'!E23)</f>
        <v>1196.8999999999999</v>
      </c>
      <c r="F11" s="5">
        <f>SUM('[1]6'!F23)</f>
        <v>1694.8999999999999</v>
      </c>
    </row>
    <row r="12" spans="1:6" ht="60" x14ac:dyDescent="0.25">
      <c r="A12" s="18" t="s">
        <v>8</v>
      </c>
      <c r="B12" s="22" t="s">
        <v>96</v>
      </c>
      <c r="C12" s="3" t="s">
        <v>5</v>
      </c>
      <c r="D12" s="24" t="s">
        <v>63</v>
      </c>
      <c r="E12" s="21">
        <f>SUM('[1]6'!E32)</f>
        <v>8118.5</v>
      </c>
      <c r="F12" s="5">
        <f>SUM('[1]6'!F32)</f>
        <v>7115.2</v>
      </c>
    </row>
    <row r="13" spans="1:6" ht="75" x14ac:dyDescent="0.25">
      <c r="A13" s="1" t="s">
        <v>97</v>
      </c>
      <c r="B13" s="7" t="s">
        <v>98</v>
      </c>
      <c r="C13" s="3" t="s">
        <v>5</v>
      </c>
      <c r="D13" s="24" t="s">
        <v>64</v>
      </c>
      <c r="E13" s="21">
        <f>SUM('[1]6'!E39)</f>
        <v>6264.9</v>
      </c>
      <c r="F13" s="5">
        <f>SUM('[1]6'!F39)</f>
        <v>5886.4</v>
      </c>
    </row>
    <row r="14" spans="1:6" ht="75" x14ac:dyDescent="0.25">
      <c r="A14" s="1" t="s">
        <v>11</v>
      </c>
      <c r="B14" s="7" t="s">
        <v>12</v>
      </c>
      <c r="C14" s="3" t="s">
        <v>5</v>
      </c>
      <c r="D14" s="23" t="s">
        <v>65</v>
      </c>
      <c r="E14" s="21">
        <f>SUM('[1]6'!E50)</f>
        <v>1607.1999999999998</v>
      </c>
      <c r="F14" s="5">
        <f>SUM('[1]6'!F50)</f>
        <v>1608.8999999999999</v>
      </c>
    </row>
    <row r="15" spans="1:6" ht="77.25" customHeight="1" x14ac:dyDescent="0.25">
      <c r="A15" s="6" t="s">
        <v>13</v>
      </c>
      <c r="B15" s="7" t="s">
        <v>99</v>
      </c>
      <c r="C15" s="3" t="s">
        <v>5</v>
      </c>
      <c r="D15" s="24" t="s">
        <v>100</v>
      </c>
      <c r="E15" s="21">
        <f>SUM('[1]6'!E61)</f>
        <v>9467.2999999999993</v>
      </c>
      <c r="F15" s="5">
        <f>SUM('[1]6'!F61)</f>
        <v>9467.2999999999993</v>
      </c>
    </row>
    <row r="16" spans="1:6" ht="87.75" customHeight="1" x14ac:dyDescent="0.25">
      <c r="A16" s="2" t="s">
        <v>14</v>
      </c>
      <c r="B16" s="7" t="s">
        <v>101</v>
      </c>
      <c r="C16" s="3" t="s">
        <v>5</v>
      </c>
      <c r="D16" s="24" t="s">
        <v>66</v>
      </c>
      <c r="E16" s="21">
        <f>SUM('[1]6'!E68)</f>
        <v>424</v>
      </c>
      <c r="F16" s="5">
        <f>SUM('[1]6'!F68)</f>
        <v>144</v>
      </c>
    </row>
    <row r="17" spans="1:6" ht="30" x14ac:dyDescent="0.25">
      <c r="A17" s="25" t="s">
        <v>15</v>
      </c>
      <c r="B17" s="7" t="s">
        <v>12</v>
      </c>
      <c r="C17" s="3" t="s">
        <v>5</v>
      </c>
      <c r="D17" s="24"/>
      <c r="E17" s="21">
        <f>E18+E19+E20+E21</f>
        <v>133.4</v>
      </c>
      <c r="F17" s="26">
        <f>F18+F19+F20+F21</f>
        <v>136.4</v>
      </c>
    </row>
    <row r="18" spans="1:6" ht="75" x14ac:dyDescent="0.25">
      <c r="A18" s="20" t="s">
        <v>77</v>
      </c>
      <c r="B18" s="22" t="s">
        <v>102</v>
      </c>
      <c r="C18" s="3" t="s">
        <v>5</v>
      </c>
      <c r="D18" s="59">
        <v>5300000000</v>
      </c>
      <c r="E18" s="21">
        <f>SUM('[1]8'!G79+'[1]8'!G174)</f>
        <v>75</v>
      </c>
      <c r="F18" s="5">
        <f>SUM('[1]8'!H79+'[1]8'!H174)</f>
        <v>75</v>
      </c>
    </row>
    <row r="19" spans="1:6" ht="75" x14ac:dyDescent="0.25">
      <c r="A19" s="27" t="s">
        <v>85</v>
      </c>
      <c r="B19" s="7" t="s">
        <v>10</v>
      </c>
      <c r="C19" s="3" t="s">
        <v>5</v>
      </c>
      <c r="D19" s="59">
        <v>5000000000</v>
      </c>
      <c r="E19" s="21">
        <f>SUM('[1]8'!G72)</f>
        <v>0</v>
      </c>
      <c r="F19" s="5">
        <f>SUM('[1]8'!H72)</f>
        <v>3</v>
      </c>
    </row>
    <row r="20" spans="1:6" ht="75" x14ac:dyDescent="0.25">
      <c r="A20" s="20" t="s">
        <v>78</v>
      </c>
      <c r="B20" s="7" t="s">
        <v>12</v>
      </c>
      <c r="C20" s="3" t="s">
        <v>5</v>
      </c>
      <c r="D20" s="28">
        <v>5500000000</v>
      </c>
      <c r="E20" s="21">
        <f>SUM('[1]8'!G162)</f>
        <v>40.4</v>
      </c>
      <c r="F20" s="5">
        <f>SUM('[1]8'!H162)</f>
        <v>40.4</v>
      </c>
    </row>
    <row r="21" spans="1:6" ht="78" customHeight="1" x14ac:dyDescent="0.25">
      <c r="A21" s="1" t="s">
        <v>126</v>
      </c>
      <c r="B21" s="22" t="s">
        <v>9</v>
      </c>
      <c r="C21" s="3" t="s">
        <v>5</v>
      </c>
      <c r="D21" s="29">
        <v>5600000000</v>
      </c>
      <c r="E21" s="21">
        <f>SUM('[1]8'!G168)</f>
        <v>18</v>
      </c>
      <c r="F21" s="5">
        <f>SUM('[1]8'!H168)</f>
        <v>18</v>
      </c>
    </row>
    <row r="22" spans="1:6" ht="15.75" x14ac:dyDescent="0.25">
      <c r="A22" s="30" t="s">
        <v>16</v>
      </c>
      <c r="B22" s="31"/>
      <c r="C22" s="10" t="s">
        <v>5</v>
      </c>
      <c r="D22" s="32"/>
      <c r="E22" s="33">
        <f>E9+E17</f>
        <v>38608.1</v>
      </c>
      <c r="F22" s="34">
        <f>F9+F17</f>
        <v>35695.299999999996</v>
      </c>
    </row>
    <row r="23" spans="1:6" ht="45" x14ac:dyDescent="0.25">
      <c r="A23" s="20" t="s">
        <v>80</v>
      </c>
      <c r="B23" s="35"/>
      <c r="C23" s="3" t="s">
        <v>17</v>
      </c>
      <c r="D23" s="23" t="s">
        <v>18</v>
      </c>
      <c r="E23" s="36">
        <f>E24+E26+E27+E28+E29+E25</f>
        <v>315743.09999999998</v>
      </c>
      <c r="F23" s="36">
        <f>F24+F26+F27+F28+F29+F25</f>
        <v>322894.5</v>
      </c>
    </row>
    <row r="24" spans="1:6" ht="60" x14ac:dyDescent="0.25">
      <c r="A24" s="1" t="s">
        <v>19</v>
      </c>
      <c r="B24" s="4" t="s">
        <v>20</v>
      </c>
      <c r="C24" s="13" t="s">
        <v>17</v>
      </c>
      <c r="D24" s="37" t="s">
        <v>67</v>
      </c>
      <c r="E24" s="36">
        <f>SUM('[1]6'!E82)</f>
        <v>78469.8</v>
      </c>
      <c r="F24" s="5">
        <f>SUM('[1]6'!F82)</f>
        <v>75469.8</v>
      </c>
    </row>
    <row r="25" spans="1:6" ht="55.5" customHeight="1" x14ac:dyDescent="0.25">
      <c r="A25" s="1" t="s">
        <v>21</v>
      </c>
      <c r="B25" s="4" t="s">
        <v>22</v>
      </c>
      <c r="C25" s="3" t="s">
        <v>17</v>
      </c>
      <c r="D25" s="23" t="s">
        <v>103</v>
      </c>
      <c r="E25" s="38">
        <v>222503.2</v>
      </c>
      <c r="F25" s="5">
        <f>SUM('[1]6'!F98)</f>
        <v>222601.8</v>
      </c>
    </row>
    <row r="26" spans="1:6" ht="60" x14ac:dyDescent="0.25">
      <c r="A26" s="1" t="s">
        <v>23</v>
      </c>
      <c r="B26" s="4" t="s">
        <v>24</v>
      </c>
      <c r="C26" s="3" t="s">
        <v>17</v>
      </c>
      <c r="D26" s="23" t="s">
        <v>68</v>
      </c>
      <c r="E26" s="21">
        <f>SUM('[1]6'!E133)</f>
        <v>6837.1</v>
      </c>
      <c r="F26" s="5">
        <f>SUM('[1]6'!F133)</f>
        <v>9918.2999999999993</v>
      </c>
    </row>
    <row r="27" spans="1:6" ht="60" x14ac:dyDescent="0.25">
      <c r="A27" s="20" t="s">
        <v>25</v>
      </c>
      <c r="B27" s="7" t="s">
        <v>26</v>
      </c>
      <c r="C27" s="3" t="s">
        <v>17</v>
      </c>
      <c r="D27" s="23" t="s">
        <v>69</v>
      </c>
      <c r="E27" s="21">
        <f>SUM('[1]6'!E146)</f>
        <v>646.4</v>
      </c>
      <c r="F27" s="5">
        <f>SUM('[1]6'!F146)</f>
        <v>646.4</v>
      </c>
    </row>
    <row r="28" spans="1:6" ht="72" customHeight="1" x14ac:dyDescent="0.25">
      <c r="A28" s="1" t="s">
        <v>27</v>
      </c>
      <c r="B28" s="4" t="s">
        <v>104</v>
      </c>
      <c r="C28" s="3" t="s">
        <v>17</v>
      </c>
      <c r="D28" s="23" t="s">
        <v>70</v>
      </c>
      <c r="E28" s="21">
        <f>SUM('[1]6'!E160)</f>
        <v>4481.7000000000007</v>
      </c>
      <c r="F28" s="5">
        <f>SUM('[1]6'!F160)</f>
        <v>5149.5</v>
      </c>
    </row>
    <row r="29" spans="1:6" ht="75" x14ac:dyDescent="0.25">
      <c r="A29" s="18" t="s">
        <v>28</v>
      </c>
      <c r="B29" s="7" t="s">
        <v>26</v>
      </c>
      <c r="C29" s="3" t="s">
        <v>17</v>
      </c>
      <c r="D29" s="28">
        <v>4360000000</v>
      </c>
      <c r="E29" s="21">
        <f>SUM('[1]6'!E181)</f>
        <v>2804.9</v>
      </c>
      <c r="F29" s="5">
        <f>SUM('[1]6'!F181)</f>
        <v>9108.7000000000007</v>
      </c>
    </row>
    <row r="30" spans="1:6" ht="30" x14ac:dyDescent="0.25">
      <c r="A30" s="25" t="s">
        <v>29</v>
      </c>
      <c r="B30" s="7" t="s">
        <v>26</v>
      </c>
      <c r="C30" s="3" t="s">
        <v>17</v>
      </c>
      <c r="D30" s="39"/>
      <c r="E30" s="21">
        <f>SUM(E31+E32+E34+E35+E36)</f>
        <v>3380.2</v>
      </c>
      <c r="F30" s="21">
        <f>SUM(F31+F32+F34+F35+F36+F33)</f>
        <v>621.79999999999995</v>
      </c>
    </row>
    <row r="31" spans="1:6" ht="75" x14ac:dyDescent="0.25">
      <c r="A31" s="18" t="s">
        <v>81</v>
      </c>
      <c r="B31" s="7" t="s">
        <v>26</v>
      </c>
      <c r="C31" s="3" t="s">
        <v>17</v>
      </c>
      <c r="D31" s="23" t="s">
        <v>105</v>
      </c>
      <c r="E31" s="40">
        <v>2655</v>
      </c>
      <c r="F31" s="5">
        <f>SUM('[1]8'!H405)</f>
        <v>0</v>
      </c>
    </row>
    <row r="32" spans="1:6" ht="75" x14ac:dyDescent="0.25">
      <c r="A32" s="2" t="s">
        <v>106</v>
      </c>
      <c r="B32" s="4" t="s">
        <v>107</v>
      </c>
      <c r="C32" s="3" t="s">
        <v>17</v>
      </c>
      <c r="D32" s="42">
        <v>4800000000</v>
      </c>
      <c r="E32" s="41">
        <f>SUM('[1]8'!G411)</f>
        <v>100</v>
      </c>
      <c r="F32" s="5">
        <f>SUM('[1]8'!H411)</f>
        <v>100</v>
      </c>
    </row>
    <row r="33" spans="1:6" ht="75" x14ac:dyDescent="0.25">
      <c r="A33" s="2" t="s">
        <v>85</v>
      </c>
      <c r="B33" s="4"/>
      <c r="C33" s="3" t="s">
        <v>17</v>
      </c>
      <c r="D33" s="42">
        <v>5000000000</v>
      </c>
      <c r="E33" s="41">
        <f>SUM('[1]8'!G337)</f>
        <v>0</v>
      </c>
      <c r="F33" s="5">
        <f>SUM('[1]8'!H337)</f>
        <v>3</v>
      </c>
    </row>
    <row r="34" spans="1:6" ht="75" x14ac:dyDescent="0.25">
      <c r="A34" s="2" t="s">
        <v>77</v>
      </c>
      <c r="B34" s="4" t="s">
        <v>26</v>
      </c>
      <c r="C34" s="3" t="s">
        <v>17</v>
      </c>
      <c r="D34" s="42">
        <v>5300000000</v>
      </c>
      <c r="E34" s="21">
        <f>SUM('[1]8'!G328+'[1]8'!G417)</f>
        <v>151.19999999999999</v>
      </c>
      <c r="F34" s="5">
        <f>SUM('[1]8'!H417+'[1]8'!H328)</f>
        <v>89.8</v>
      </c>
    </row>
    <row r="35" spans="1:6" ht="90" x14ac:dyDescent="0.25">
      <c r="A35" s="1" t="s">
        <v>82</v>
      </c>
      <c r="B35" s="4" t="s">
        <v>26</v>
      </c>
      <c r="C35" s="3" t="s">
        <v>17</v>
      </c>
      <c r="D35" s="43" t="s">
        <v>71</v>
      </c>
      <c r="E35" s="21">
        <f>SUM('[1]8'!G211+'[1]8'!G276+'[1]8'!G426)</f>
        <v>444</v>
      </c>
      <c r="F35" s="5">
        <f>SUM('[1]8'!H276+'[1]8'!H211+'[1]8'!H426)</f>
        <v>399</v>
      </c>
    </row>
    <row r="36" spans="1:6" ht="80.25" customHeight="1" x14ac:dyDescent="0.25">
      <c r="A36" s="1" t="s">
        <v>123</v>
      </c>
      <c r="B36" s="4" t="s">
        <v>22</v>
      </c>
      <c r="C36" s="3" t="s">
        <v>17</v>
      </c>
      <c r="D36" s="28">
        <v>5600000000</v>
      </c>
      <c r="E36" s="21">
        <f>SUM('[1]8'!G436)</f>
        <v>30</v>
      </c>
      <c r="F36" s="5">
        <f>SUM('[1]8'!H436)</f>
        <v>30</v>
      </c>
    </row>
    <row r="37" spans="1:6" ht="15.75" x14ac:dyDescent="0.25">
      <c r="A37" s="14" t="s">
        <v>30</v>
      </c>
      <c r="B37" s="15"/>
      <c r="C37" s="10" t="s">
        <v>17</v>
      </c>
      <c r="D37" s="32"/>
      <c r="E37" s="44">
        <f>E30+E23</f>
        <v>319123.3</v>
      </c>
      <c r="F37" s="44">
        <f>F30+F23</f>
        <v>323516.3</v>
      </c>
    </row>
    <row r="38" spans="1:6" ht="75" x14ac:dyDescent="0.25">
      <c r="A38" s="20" t="s">
        <v>85</v>
      </c>
      <c r="B38" s="56" t="s">
        <v>31</v>
      </c>
      <c r="C38" s="3" t="s">
        <v>32</v>
      </c>
      <c r="D38" s="23" t="s">
        <v>108</v>
      </c>
      <c r="E38" s="44">
        <f>SUM('[1]8'!G543)</f>
        <v>0</v>
      </c>
      <c r="F38" s="44">
        <f>SUM('[1]8'!H543)</f>
        <v>3</v>
      </c>
    </row>
    <row r="39" spans="1:6" ht="75" x14ac:dyDescent="0.25">
      <c r="A39" s="18" t="s">
        <v>77</v>
      </c>
      <c r="B39" s="56" t="s">
        <v>31</v>
      </c>
      <c r="C39" s="3" t="s">
        <v>32</v>
      </c>
      <c r="D39" s="28">
        <v>5300000000</v>
      </c>
      <c r="E39" s="21">
        <f>SUM('[1]8'!G506)</f>
        <v>22.6</v>
      </c>
      <c r="F39" s="5">
        <f>SUM('[1]8'!H506)</f>
        <v>22.6</v>
      </c>
    </row>
    <row r="40" spans="1:6" ht="75" x14ac:dyDescent="0.25">
      <c r="A40" s="18" t="s">
        <v>109</v>
      </c>
      <c r="B40" s="56" t="s">
        <v>31</v>
      </c>
      <c r="C40" s="3" t="s">
        <v>32</v>
      </c>
      <c r="D40" s="23" t="s">
        <v>72</v>
      </c>
      <c r="E40" s="21">
        <f>SUM(E41+E42+E43)</f>
        <v>62339.9</v>
      </c>
      <c r="F40" s="5">
        <f>SUM(F41+F42+F43)</f>
        <v>62471.500000000007</v>
      </c>
    </row>
    <row r="41" spans="1:6" ht="75" x14ac:dyDescent="0.25">
      <c r="A41" s="18" t="s">
        <v>33</v>
      </c>
      <c r="B41" s="56" t="s">
        <v>31</v>
      </c>
      <c r="C41" s="3" t="s">
        <v>32</v>
      </c>
      <c r="D41" s="23" t="s">
        <v>45</v>
      </c>
      <c r="E41" s="21">
        <f>SUM('[1]8'!G470+'[1]8'!G513)</f>
        <v>24142</v>
      </c>
      <c r="F41" s="5">
        <f>SUM('[1]8'!H513+'[1]8'!H470)</f>
        <v>23688.7</v>
      </c>
    </row>
    <row r="42" spans="1:6" ht="60" x14ac:dyDescent="0.25">
      <c r="A42" s="18" t="s">
        <v>34</v>
      </c>
      <c r="B42" s="56" t="s">
        <v>31</v>
      </c>
      <c r="C42" s="3" t="s">
        <v>32</v>
      </c>
      <c r="D42" s="43" t="s">
        <v>35</v>
      </c>
      <c r="E42" s="21">
        <f>SUM('[1]8'!G560+'[1]8'!G482)</f>
        <v>37969</v>
      </c>
      <c r="F42" s="5">
        <f>SUM('[1]8'!H560+'[1]8'!H482)</f>
        <v>38306.400000000001</v>
      </c>
    </row>
    <row r="43" spans="1:6" ht="90" x14ac:dyDescent="0.25">
      <c r="A43" s="18" t="s">
        <v>60</v>
      </c>
      <c r="B43" s="56" t="s">
        <v>31</v>
      </c>
      <c r="C43" s="3" t="s">
        <v>32</v>
      </c>
      <c r="D43" s="45">
        <v>5930000000</v>
      </c>
      <c r="E43" s="40">
        <f>SUM('[1]8'!G552)</f>
        <v>228.9</v>
      </c>
      <c r="F43" s="5">
        <f>SUM('[1]8'!H552)</f>
        <v>476.4</v>
      </c>
    </row>
    <row r="44" spans="1:6" ht="31.5" x14ac:dyDescent="0.25">
      <c r="A44" s="14" t="s">
        <v>36</v>
      </c>
      <c r="B44" s="15"/>
      <c r="C44" s="16" t="s">
        <v>32</v>
      </c>
      <c r="D44" s="46"/>
      <c r="E44" s="40">
        <f>SUM(E39+E40)</f>
        <v>62362.5</v>
      </c>
      <c r="F44" s="40">
        <f>SUM(F39+F40+F38)</f>
        <v>62497.100000000006</v>
      </c>
    </row>
    <row r="45" spans="1:6" ht="60" x14ac:dyDescent="0.25">
      <c r="A45" s="2" t="s">
        <v>73</v>
      </c>
      <c r="B45" s="7" t="s">
        <v>37</v>
      </c>
      <c r="C45" s="13" t="s">
        <v>38</v>
      </c>
      <c r="D45" s="28" t="s">
        <v>83</v>
      </c>
      <c r="E45" s="40">
        <f>SUM('[1]8'!G776)</f>
        <v>180</v>
      </c>
      <c r="F45" s="5">
        <f>SUM('[1]8'!H776)</f>
        <v>180</v>
      </c>
    </row>
    <row r="46" spans="1:6" ht="45" x14ac:dyDescent="0.25">
      <c r="A46" s="1" t="s">
        <v>110</v>
      </c>
      <c r="B46" s="7" t="s">
        <v>37</v>
      </c>
      <c r="C46" s="13" t="s">
        <v>38</v>
      </c>
      <c r="D46" s="47" t="s">
        <v>39</v>
      </c>
      <c r="E46" s="48">
        <f>SUM(E47+E48+E49+E50)</f>
        <v>170.4</v>
      </c>
      <c r="F46" s="48">
        <f>SUM(F47+F48+F49+F50)</f>
        <v>170.4</v>
      </c>
    </row>
    <row r="47" spans="1:6" ht="60" x14ac:dyDescent="0.25">
      <c r="A47" s="18" t="s">
        <v>40</v>
      </c>
      <c r="B47" s="7" t="s">
        <v>37</v>
      </c>
      <c r="C47" s="13" t="s">
        <v>38</v>
      </c>
      <c r="D47" s="42">
        <v>4410000000</v>
      </c>
      <c r="E47" s="21">
        <f>SUM('[1]8'!G857)</f>
        <v>3.6</v>
      </c>
      <c r="F47" s="5">
        <f>SUM('[1]8'!H857)</f>
        <v>3.6</v>
      </c>
    </row>
    <row r="48" spans="1:6" ht="120" x14ac:dyDescent="0.25">
      <c r="A48" s="18" t="s">
        <v>41</v>
      </c>
      <c r="B48" s="7" t="s">
        <v>37</v>
      </c>
      <c r="C48" s="13" t="s">
        <v>38</v>
      </c>
      <c r="D48" s="28">
        <v>4420000000</v>
      </c>
      <c r="E48" s="21">
        <f>SUM('[1]8'!G863)</f>
        <v>139</v>
      </c>
      <c r="F48" s="5">
        <f>SUM('[1]8'!H863)</f>
        <v>139</v>
      </c>
    </row>
    <row r="49" spans="1:6" ht="75" x14ac:dyDescent="0.25">
      <c r="A49" s="2" t="s">
        <v>42</v>
      </c>
      <c r="B49" s="7" t="s">
        <v>37</v>
      </c>
      <c r="C49" s="13" t="s">
        <v>38</v>
      </c>
      <c r="D49" s="28">
        <v>4430000000</v>
      </c>
      <c r="E49" s="21">
        <f>SUM('[1]8'!G873)</f>
        <v>25.8</v>
      </c>
      <c r="F49" s="5">
        <f>SUM('[1]8'!H873)</f>
        <v>25.8</v>
      </c>
    </row>
    <row r="50" spans="1:6" ht="60" x14ac:dyDescent="0.25">
      <c r="A50" s="2" t="s">
        <v>43</v>
      </c>
      <c r="B50" s="7" t="s">
        <v>37</v>
      </c>
      <c r="C50" s="13" t="s">
        <v>38</v>
      </c>
      <c r="D50" s="28">
        <v>4440000000</v>
      </c>
      <c r="E50" s="21">
        <f>SUM('[1]8'!G879)</f>
        <v>2</v>
      </c>
      <c r="F50" s="5">
        <f>SUM('[1]8'!H879)</f>
        <v>2</v>
      </c>
    </row>
    <row r="51" spans="1:6" ht="75" x14ac:dyDescent="0.25">
      <c r="A51" s="18" t="s">
        <v>111</v>
      </c>
      <c r="B51" s="7" t="s">
        <v>37</v>
      </c>
      <c r="C51" s="13" t="s">
        <v>38</v>
      </c>
      <c r="D51" s="43" t="s">
        <v>105</v>
      </c>
      <c r="E51" s="21">
        <v>155498.4</v>
      </c>
      <c r="F51" s="5">
        <v>146149.79999999999</v>
      </c>
    </row>
    <row r="52" spans="1:6" ht="90" x14ac:dyDescent="0.25">
      <c r="A52" s="18" t="s">
        <v>84</v>
      </c>
      <c r="B52" s="7" t="s">
        <v>37</v>
      </c>
      <c r="C52" s="13" t="s">
        <v>38</v>
      </c>
      <c r="D52" s="49">
        <v>4700000000</v>
      </c>
      <c r="E52" s="44">
        <f>SUM('[1]8'!G783)</f>
        <v>15</v>
      </c>
      <c r="F52" s="5">
        <f>SUM('[1]8'!H783)</f>
        <v>15</v>
      </c>
    </row>
    <row r="53" spans="1:6" ht="60" x14ac:dyDescent="0.25">
      <c r="A53" s="18" t="s">
        <v>112</v>
      </c>
      <c r="B53" s="7" t="s">
        <v>37</v>
      </c>
      <c r="C53" s="13" t="s">
        <v>38</v>
      </c>
      <c r="D53" s="47" t="s">
        <v>72</v>
      </c>
      <c r="E53" s="21">
        <f>E54</f>
        <v>35124.9</v>
      </c>
      <c r="F53" s="5">
        <f>SUM(F54)</f>
        <v>33523</v>
      </c>
    </row>
    <row r="54" spans="1:6" ht="75" x14ac:dyDescent="0.25">
      <c r="A54" s="50" t="s">
        <v>44</v>
      </c>
      <c r="B54" s="7" t="s">
        <v>37</v>
      </c>
      <c r="C54" s="13" t="s">
        <v>38</v>
      </c>
      <c r="D54" s="28">
        <v>5910000000</v>
      </c>
      <c r="E54" s="21">
        <f>SUM('[1]8'!G574+'[1]8'!G583+'[1]8'!G673+'[1]8'!G701+'[1]8'!G954)</f>
        <v>35124.9</v>
      </c>
      <c r="F54" s="5">
        <f>SUM('[1]8'!H574+'[1]8'!H583+'[1]8'!H673+'[1]8'!H701+'[1]8'!H954)</f>
        <v>33523</v>
      </c>
    </row>
    <row r="55" spans="1:6" ht="45" x14ac:dyDescent="0.25">
      <c r="A55" s="1" t="s">
        <v>113</v>
      </c>
      <c r="B55" s="7" t="s">
        <v>114</v>
      </c>
      <c r="C55" s="13" t="s">
        <v>38</v>
      </c>
      <c r="D55" s="42">
        <v>4900000000</v>
      </c>
      <c r="E55" s="21">
        <f>SUM('[1]8'!G744+'[1]8'!G848)</f>
        <v>3960.8</v>
      </c>
      <c r="F55" s="5">
        <f>SUM('[1]8'!H744+'[1]8'!H848)</f>
        <v>19262.599999999999</v>
      </c>
    </row>
    <row r="56" spans="1:6" ht="75" x14ac:dyDescent="0.25">
      <c r="A56" s="1" t="s">
        <v>85</v>
      </c>
      <c r="B56" s="7" t="s">
        <v>37</v>
      </c>
      <c r="C56" s="13" t="s">
        <v>38</v>
      </c>
      <c r="D56" s="28">
        <v>5000000000</v>
      </c>
      <c r="E56" s="21">
        <f>SUM('[1]8'!G836)</f>
        <v>6</v>
      </c>
      <c r="F56" s="5">
        <f>SUM('[1]8'!H836)</f>
        <v>21</v>
      </c>
    </row>
    <row r="57" spans="1:6" ht="75" x14ac:dyDescent="0.25">
      <c r="A57" s="1" t="s">
        <v>86</v>
      </c>
      <c r="B57" s="7" t="s">
        <v>37</v>
      </c>
      <c r="C57" s="13" t="s">
        <v>38</v>
      </c>
      <c r="D57" s="42">
        <v>5100000000</v>
      </c>
      <c r="E57" s="21">
        <f>SUM('[1]8'!G762)</f>
        <v>9</v>
      </c>
      <c r="F57" s="5">
        <f>SUM('[1]8'!H762)</f>
        <v>9</v>
      </c>
    </row>
    <row r="58" spans="1:6" ht="90" x14ac:dyDescent="0.25">
      <c r="A58" s="1" t="s">
        <v>115</v>
      </c>
      <c r="B58" s="7" t="s">
        <v>37</v>
      </c>
      <c r="C58" s="13" t="s">
        <v>38</v>
      </c>
      <c r="D58" s="28" t="s">
        <v>116</v>
      </c>
      <c r="E58" s="21">
        <f>SUM('[1]8'!G768)</f>
        <v>8.4</v>
      </c>
      <c r="F58" s="5">
        <f>SUM('[1]8'!H768)</f>
        <v>8.4</v>
      </c>
    </row>
    <row r="59" spans="1:6" ht="75" x14ac:dyDescent="0.25">
      <c r="A59" s="18" t="s">
        <v>77</v>
      </c>
      <c r="B59" s="7" t="s">
        <v>37</v>
      </c>
      <c r="C59" s="13" t="s">
        <v>38</v>
      </c>
      <c r="D59" s="43" t="s">
        <v>117</v>
      </c>
      <c r="E59" s="21">
        <f>SUM('[1]8'!G687+'[1]8'!G842)</f>
        <v>69.699999999999989</v>
      </c>
      <c r="F59" s="5">
        <f>SUM('[1]8'!H687+'[1]8'!H842)</f>
        <v>69.7</v>
      </c>
    </row>
    <row r="60" spans="1:6" ht="60" x14ac:dyDescent="0.25">
      <c r="A60" s="18" t="s">
        <v>87</v>
      </c>
      <c r="B60" s="7" t="s">
        <v>37</v>
      </c>
      <c r="C60" s="13" t="s">
        <v>38</v>
      </c>
      <c r="D60" s="28" t="s">
        <v>118</v>
      </c>
      <c r="E60" s="21">
        <f>SUM('[1]8'!G799)</f>
        <v>29732.5</v>
      </c>
      <c r="F60" s="5">
        <f>SUM('[1]8'!H799)</f>
        <v>276</v>
      </c>
    </row>
    <row r="61" spans="1:6" ht="75" x14ac:dyDescent="0.25">
      <c r="A61" s="1" t="s">
        <v>79</v>
      </c>
      <c r="B61" s="7" t="s">
        <v>37</v>
      </c>
      <c r="C61" s="3" t="s">
        <v>38</v>
      </c>
      <c r="D61" s="28">
        <v>5600000000</v>
      </c>
      <c r="E61" s="21">
        <f>SUM('[1]8'!G694)</f>
        <v>14.4</v>
      </c>
      <c r="F61" s="5">
        <f>SUM('[1]8'!H694)</f>
        <v>14.4</v>
      </c>
    </row>
    <row r="62" spans="1:6" ht="60" x14ac:dyDescent="0.25">
      <c r="A62" s="18" t="s">
        <v>88</v>
      </c>
      <c r="B62" s="7" t="s">
        <v>37</v>
      </c>
      <c r="C62" s="3" t="s">
        <v>38</v>
      </c>
      <c r="D62" s="28">
        <v>5700000000</v>
      </c>
      <c r="E62" s="40">
        <f>SUM(E63+E64)</f>
        <v>1967.8999999999999</v>
      </c>
      <c r="F62" s="40">
        <f>SUM(F63+F64)</f>
        <v>1967.8999999999999</v>
      </c>
    </row>
    <row r="63" spans="1:6" ht="75" x14ac:dyDescent="0.25">
      <c r="A63" s="18" t="s">
        <v>46</v>
      </c>
      <c r="B63" s="7" t="s">
        <v>37</v>
      </c>
      <c r="C63" s="8" t="s">
        <v>38</v>
      </c>
      <c r="D63" s="28">
        <v>5710000000</v>
      </c>
      <c r="E63" s="51">
        <f>SUM('[1]8'!G927)</f>
        <v>302.3</v>
      </c>
      <c r="F63" s="5">
        <f>SUM('[1]8'!H927)</f>
        <v>302.3</v>
      </c>
    </row>
    <row r="64" spans="1:6" ht="90" x14ac:dyDescent="0.25">
      <c r="A64" s="18" t="s">
        <v>75</v>
      </c>
      <c r="B64" s="7" t="s">
        <v>37</v>
      </c>
      <c r="C64" s="8" t="s">
        <v>38</v>
      </c>
      <c r="D64" s="28" t="s">
        <v>119</v>
      </c>
      <c r="E64" s="51">
        <f>SUM('[1]8'!G940)</f>
        <v>1665.6</v>
      </c>
      <c r="F64" s="5">
        <f>SUM('[1]8'!H941)</f>
        <v>1665.6</v>
      </c>
    </row>
    <row r="65" spans="1:7" ht="105" x14ac:dyDescent="0.25">
      <c r="A65" s="18" t="s">
        <v>120</v>
      </c>
      <c r="B65" s="7" t="s">
        <v>47</v>
      </c>
      <c r="C65" s="8" t="s">
        <v>38</v>
      </c>
      <c r="D65" s="28" t="s">
        <v>121</v>
      </c>
      <c r="E65" s="51">
        <f>SUM('[1]8'!G791)</f>
        <v>137.69999999999999</v>
      </c>
      <c r="F65" s="5">
        <f>SUM('[1]8'!H791)</f>
        <v>1200</v>
      </c>
    </row>
    <row r="66" spans="1:7" ht="60" x14ac:dyDescent="0.25">
      <c r="A66" s="18" t="s">
        <v>127</v>
      </c>
      <c r="B66" s="7" t="s">
        <v>47</v>
      </c>
      <c r="C66" s="3" t="s">
        <v>38</v>
      </c>
      <c r="D66" s="52">
        <v>6000000000</v>
      </c>
      <c r="E66" s="40">
        <f>SUM('[1]8'!G707)</f>
        <v>4089.9</v>
      </c>
      <c r="F66" s="5">
        <f>SUM('[1]8'!H707)</f>
        <v>4113.8</v>
      </c>
    </row>
    <row r="67" spans="1:7" ht="15.75" x14ac:dyDescent="0.25">
      <c r="A67" s="9" t="s">
        <v>48</v>
      </c>
      <c r="B67" s="4"/>
      <c r="C67" s="10" t="s">
        <v>38</v>
      </c>
      <c r="D67" s="53"/>
      <c r="E67" s="40">
        <f>E45+E46+E51+E52+E53+E55+E56+E57+E58+E59+E60+E61+E62+E66+E65</f>
        <v>230984.99999999997</v>
      </c>
      <c r="F67" s="40">
        <f>F45+F46+F51+F52+F53+F55+F56+F57+F58+F59+F60+F61+F62+F66+F65</f>
        <v>206980.99999999997</v>
      </c>
    </row>
    <row r="68" spans="1:7" ht="75" x14ac:dyDescent="0.25">
      <c r="A68" s="18" t="s">
        <v>109</v>
      </c>
      <c r="B68" s="7" t="s">
        <v>49</v>
      </c>
      <c r="C68" s="3" t="s">
        <v>50</v>
      </c>
      <c r="D68" s="28" t="s">
        <v>72</v>
      </c>
      <c r="E68" s="40">
        <f>SUM('[1]8'!G997)</f>
        <v>2563</v>
      </c>
      <c r="F68" s="5">
        <f>SUM('[1]8'!H997)</f>
        <v>2563</v>
      </c>
    </row>
    <row r="69" spans="1:7" ht="47.25" x14ac:dyDescent="0.25">
      <c r="A69" s="11" t="s">
        <v>51</v>
      </c>
      <c r="B69" s="7"/>
      <c r="C69" s="10" t="s">
        <v>50</v>
      </c>
      <c r="D69" s="53"/>
      <c r="E69" s="40">
        <f>SUM(E68)</f>
        <v>2563</v>
      </c>
      <c r="F69" s="40">
        <f>SUM(F68)</f>
        <v>2563</v>
      </c>
    </row>
    <row r="70" spans="1:7" ht="15" x14ac:dyDescent="0.25">
      <c r="A70" s="18" t="s">
        <v>52</v>
      </c>
      <c r="B70" s="4"/>
      <c r="C70" s="3"/>
      <c r="D70" s="28"/>
      <c r="E70" s="21">
        <f>E22+E37+E44+E67+E69</f>
        <v>653641.89999999991</v>
      </c>
      <c r="F70" s="21">
        <f>F22+F37+F44+F67+F69</f>
        <v>631252.69999999995</v>
      </c>
      <c r="G70" s="12" t="s">
        <v>124</v>
      </c>
    </row>
    <row r="71" spans="1:7" ht="15" x14ac:dyDescent="0.25">
      <c r="F71" s="54"/>
    </row>
    <row r="72" spans="1:7" ht="15" x14ac:dyDescent="0.25">
      <c r="A72" s="12" t="s">
        <v>53</v>
      </c>
      <c r="F72" s="54"/>
    </row>
    <row r="73" spans="1:7" ht="15" x14ac:dyDescent="0.25">
      <c r="A73" s="12" t="s">
        <v>54</v>
      </c>
      <c r="F73" s="54"/>
    </row>
    <row r="74" spans="1:7" ht="15" x14ac:dyDescent="0.25">
      <c r="A74" s="12" t="s">
        <v>55</v>
      </c>
      <c r="F74" s="54"/>
    </row>
    <row r="75" spans="1:7" x14ac:dyDescent="0.2">
      <c r="A75" s="12" t="s">
        <v>56</v>
      </c>
    </row>
    <row r="76" spans="1:7" x14ac:dyDescent="0.2">
      <c r="A76" s="12" t="s">
        <v>57</v>
      </c>
    </row>
    <row r="77" spans="1:7" x14ac:dyDescent="0.2">
      <c r="A77" s="12" t="s">
        <v>74</v>
      </c>
    </row>
    <row r="78" spans="1:7" x14ac:dyDescent="0.2">
      <c r="A78" s="12" t="s">
        <v>58</v>
      </c>
    </row>
    <row r="79" spans="1:7" x14ac:dyDescent="0.2">
      <c r="A79" s="12" t="s">
        <v>59</v>
      </c>
    </row>
    <row r="80" spans="1:7" x14ac:dyDescent="0.2">
      <c r="A80" s="12" t="s">
        <v>122</v>
      </c>
    </row>
    <row r="81" spans="1:6" x14ac:dyDescent="0.2">
      <c r="A81" s="12" t="s">
        <v>59</v>
      </c>
    </row>
    <row r="82" spans="1:6" x14ac:dyDescent="0.2">
      <c r="F82" s="17" t="s">
        <v>124</v>
      </c>
    </row>
  </sheetData>
  <mergeCells count="10">
    <mergeCell ref="A6:A8"/>
    <mergeCell ref="C6:D6"/>
    <mergeCell ref="E6:E8"/>
    <mergeCell ref="C7:C8"/>
    <mergeCell ref="A4:F4"/>
    <mergeCell ref="C1:F1"/>
    <mergeCell ref="C2:F2"/>
    <mergeCell ref="B6:B8"/>
    <mergeCell ref="F6:F8"/>
    <mergeCell ref="D7:D8"/>
  </mergeCells>
  <pageMargins left="1.1811023622047245" right="0.59055118110236227" top="0.59055118110236227" bottom="0.59055118110236227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2022-02-10T01:57:41Z</cp:lastPrinted>
  <dcterms:created xsi:type="dcterms:W3CDTF">2020-12-04T04:46:55Z</dcterms:created>
  <dcterms:modified xsi:type="dcterms:W3CDTF">2022-08-01T08:28:12Z</dcterms:modified>
</cp:coreProperties>
</file>