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  <sheet name="Диагностика" sheetId="2" r:id="rId2"/>
    <sheet name="Расчет ИФО" sheetId="3" r:id="rId3"/>
  </sheets>
  <definedNames>
    <definedName name="_xlnm.Print_Area" localSheetId="0">'Аналит.отчет'!$A$1:$F$108</definedName>
  </definedNames>
  <calcPr fullCalcOnLoad="1"/>
</workbook>
</file>

<file path=xl/sharedStrings.xml><?xml version="1.0" encoding="utf-8"?>
<sst xmlns="http://schemas.openxmlformats.org/spreadsheetml/2006/main" count="318" uniqueCount="175">
  <si>
    <t>Производство и распределение электроэнергии, газа и воды - всего (E)</t>
  </si>
  <si>
    <t>Сельское хозяйство - всего</t>
  </si>
  <si>
    <t>Лесозаготовки - всего</t>
  </si>
  <si>
    <t>Торговля - всего</t>
  </si>
  <si>
    <t>Код ОКВЭД,
 код ОКП</t>
  </si>
  <si>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</si>
  <si>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</si>
  <si>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</si>
  <si>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</si>
  <si>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</si>
  <si>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</si>
  <si>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</si>
  <si>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</si>
  <si>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</si>
  <si>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</si>
  <si>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</si>
  <si>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</si>
  <si>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</si>
  <si>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</si>
  <si>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</si>
  <si>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</si>
  <si>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</si>
  <si>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</si>
  <si>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</si>
  <si>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</si>
  <si>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</si>
  <si>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</si>
  <si>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</si>
  <si>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</si>
  <si>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</si>
  <si>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</si>
  <si>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</si>
  <si>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</si>
  <si>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</si>
  <si>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</si>
  <si>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</si>
  <si>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</si>
  <si>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</si>
  <si>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</si>
  <si>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</si>
  <si>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</si>
  <si>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</si>
  <si>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</si>
  <si>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</si>
  <si>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</si>
  <si>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</si>
  <si>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</si>
  <si>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</si>
  <si>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</si>
  <si>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тыс.чел.</t>
  </si>
  <si>
    <t xml:space="preserve">Уровень жизни населения 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</si>
  <si>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</si>
  <si>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</si>
  <si>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</si>
  <si>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</si>
  <si>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</si>
  <si>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</si>
  <si>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</si>
  <si>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</si>
  <si>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</si>
  <si>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</si>
  <si>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</si>
  <si>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</si>
  <si>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</si>
  <si>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</si>
  <si>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</si>
  <si>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</si>
  <si>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</si>
  <si>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</si>
  <si>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</si>
  <si>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</si>
  <si>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</si>
  <si>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</si>
  <si>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А</t>
  </si>
  <si>
    <t>Б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</si>
  <si>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</si>
  <si>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</si>
  <si>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</si>
  <si>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</si>
  <si>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</si>
  <si>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Производство продуктов мукомольно-крупяной промышленности</t>
  </si>
  <si>
    <t>15.61</t>
  </si>
  <si>
    <t>Мука - всего</t>
  </si>
  <si>
    <t>9293000000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</si>
  <si>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</si>
  <si>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</si>
  <si>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</si>
  <si>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</si>
  <si>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 xml:space="preserve"> Обработка древесины и производство изделий из дерева
</t>
  </si>
  <si>
    <t xml:space="preserve">Подраздел DD
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</si>
  <si>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</si>
  <si>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20.10.1</t>
  </si>
  <si>
    <t>Пиломатериалы, включая пиломатериалы из давальческого сырья</t>
  </si>
  <si>
    <t>5330000000</t>
  </si>
  <si>
    <t>тыс. плотн. м3</t>
  </si>
  <si>
    <t xml:space="preserve">Производство и распределение электроэнергии, газа и воды (Раздел Е)
</t>
  </si>
  <si>
    <t>тыс. Гкал</t>
  </si>
  <si>
    <t>Котельными</t>
  </si>
  <si>
    <t>122000000</t>
  </si>
  <si>
    <t>Итого по промышленному производству (сумма разделов C+D+E)</t>
  </si>
  <si>
    <t>Лесозаготовки</t>
  </si>
  <si>
    <t>02.01.1</t>
  </si>
  <si>
    <t>Вывозка древесины - всего</t>
  </si>
  <si>
    <t>5301000000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</si>
  <si>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</si>
  <si>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</si>
  <si>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</si>
  <si>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</si>
  <si>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</si>
  <si>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</si>
  <si>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</si>
  <si>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</si>
  <si>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</si>
  <si>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</si>
  <si>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</si>
  <si>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</si>
  <si>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</si>
  <si>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</si>
  <si>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</si>
  <si>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</si>
  <si>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</si>
  <si>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</si>
  <si>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</si>
  <si>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</si>
  <si>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</si>
  <si>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</si>
  <si>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</si>
  <si>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</si>
  <si>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</si>
  <si>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</si>
  <si>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</si>
  <si>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</si>
  <si>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</si>
  <si>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>Расчет индекса физического объема производства 
по элементарному виду деятельности,  исходя из динамики по товарам-представителям
 за __________________ 2005 года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</si>
  <si>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</si>
  <si>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</si>
  <si>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</si>
  <si>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</si>
  <si>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</si>
  <si>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</si>
  <si>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</si>
  <si>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Муниципальное образование Балаганский район</t>
  </si>
  <si>
    <t>ООО "Ангара"</t>
  </si>
  <si>
    <t>ООО "Заславское"</t>
  </si>
  <si>
    <t>СПК "Тарнопольский"</t>
  </si>
  <si>
    <t>СПК "Ангарский"</t>
  </si>
  <si>
    <t>Диагностика состояния экономики  предприятий муниципального образования</t>
  </si>
  <si>
    <t xml:space="preserve"> </t>
  </si>
  <si>
    <t>ОАО "Дорожная служба Иркутской области" Балаганский филиал</t>
  </si>
  <si>
    <t xml:space="preserve">  </t>
  </si>
  <si>
    <t>ОГАУ "Балаганский лесхоз"</t>
  </si>
  <si>
    <t>МП "Балаганская Аптека №8"</t>
  </si>
  <si>
    <t>Строительство-всего</t>
  </si>
  <si>
    <t>ИТОГО: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</si>
  <si>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</si>
  <si>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СПССК "Велес"</t>
  </si>
  <si>
    <t>СПССПК "Ясная поляна"</t>
  </si>
  <si>
    <t>Общество охотников и рыболовов</t>
  </si>
  <si>
    <t>ООО "Меридиан"</t>
  </si>
  <si>
    <t>Обрабатывающие производства, всего (D)           из них:</t>
  </si>
  <si>
    <t xml:space="preserve">      в том числе предприятия: </t>
  </si>
  <si>
    <t xml:space="preserve">      в том числе предприятия:</t>
  </si>
  <si>
    <t>МУП "Райкомхоз"</t>
  </si>
  <si>
    <t>ВСЕГО по муниципальному образованию</t>
  </si>
  <si>
    <t>Обработка древесины  и производство изделий  из дерева - всего</t>
  </si>
  <si>
    <t>9 мес. 2014г.</t>
  </si>
  <si>
    <t>Лесное хозяйство и предоставление услуг в этой области (02)</t>
  </si>
  <si>
    <t xml:space="preserve"> Сельское хозяйство</t>
  </si>
  <si>
    <t>Значение показателя за 9 месяцев 2014 года</t>
  </si>
  <si>
    <t>Балаганский район за 9 месяцев 2015 год</t>
  </si>
  <si>
    <t>ГАПОУ ИО "Балаганский аграрно-технологический техникум"</t>
  </si>
  <si>
    <t>9 мес. 2015г.</t>
  </si>
  <si>
    <t>Балаганское ПОСПО</t>
  </si>
  <si>
    <t>Значение показателя за 9 месяцев 2015 года</t>
  </si>
  <si>
    <t>Аналитический отчет о социально-экономической ситуации в муниципальном образовании Балаганский район за 9 месяцев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</si>
</sst>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i/>
      <sz val="20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4" fillId="0" borderId="8" xfId="0" applyFont="1" applyBorder="1" applyAlignment="1">
      <alignment wrapText="1"/>
    </xf>
    <xf numFmtId="49" fontId="14" fillId="0" borderId="8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top" wrapText="1"/>
    </xf>
    <xf numFmtId="49" fontId="16" fillId="0" borderId="8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/>
    </xf>
    <xf numFmtId="49" fontId="16" fillId="0" borderId="7" xfId="0" applyNumberFormat="1" applyFont="1" applyBorder="1" applyAlignment="1">
      <alignment horizontal="center" wrapText="1"/>
    </xf>
    <xf numFmtId="0" fontId="14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wrapText="1"/>
    </xf>
    <xf numFmtId="0" fontId="14" fillId="0" borderId="8" xfId="0" applyFont="1" applyBorder="1" applyAlignment="1">
      <alignment vertical="center" wrapText="1"/>
    </xf>
    <xf numFmtId="49" fontId="14" fillId="0" borderId="8" xfId="0" applyNumberFormat="1" applyFont="1" applyBorder="1" applyAlignment="1">
      <alignment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4" fillId="0" borderId="9" xfId="0" applyNumberFormat="1" applyFont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wrapText="1"/>
    </xf>
    <xf numFmtId="0" fontId="20" fillId="0" borderId="8" xfId="0" applyFont="1" applyBorder="1" applyAlignment="1">
      <alignment wrapText="1"/>
    </xf>
    <xf numFmtId="49" fontId="20" fillId="0" borderId="8" xfId="0" applyNumberFormat="1" applyFont="1" applyBorder="1" applyAlignment="1">
      <alignment horizontal="center" wrapText="1"/>
    </xf>
    <xf numFmtId="0" fontId="20" fillId="0" borderId="7" xfId="0" applyFont="1" applyBorder="1" applyAlignment="1">
      <alignment wrapText="1"/>
    </xf>
    <xf numFmtId="0" fontId="14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5" fillId="0" borderId="9" xfId="0" applyFont="1" applyFill="1" applyBorder="1" applyAlignment="1">
      <alignment wrapText="1"/>
    </xf>
    <xf numFmtId="49" fontId="14" fillId="0" borderId="9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49" fontId="14" fillId="0" borderId="8" xfId="0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4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19" fillId="0" borderId="0" xfId="0" applyNumberFormat="1" applyFont="1" applyAlignment="1">
      <alignment/>
    </xf>
    <xf numFmtId="0" fontId="14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/>
    </xf>
    <xf numFmtId="0" fontId="14" fillId="2" borderId="8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/>
    </xf>
    <xf numFmtId="0" fontId="14" fillId="0" borderId="1" xfId="0" applyFont="1" applyBorder="1" applyAlignment="1">
      <alignment/>
    </xf>
    <xf numFmtId="0" fontId="14" fillId="2" borderId="1" xfId="0" applyFont="1" applyFill="1" applyBorder="1" applyAlignment="1">
      <alignment/>
    </xf>
    <xf numFmtId="0" fontId="14" fillId="0" borderId="7" xfId="0" applyFont="1" applyFill="1" applyBorder="1" applyAlignment="1">
      <alignment horizontal="right"/>
    </xf>
    <xf numFmtId="2" fontId="17" fillId="0" borderId="8" xfId="0" applyNumberFormat="1" applyFont="1" applyFill="1" applyBorder="1" applyAlignment="1">
      <alignment horizontal="right"/>
    </xf>
    <xf numFmtId="164" fontId="17" fillId="0" borderId="8" xfId="0" applyNumberFormat="1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17" fillId="0" borderId="9" xfId="0" applyNumberFormat="1" applyFont="1" applyFill="1" applyBorder="1" applyAlignment="1">
      <alignment horizontal="right"/>
    </xf>
    <xf numFmtId="164" fontId="17" fillId="0" borderId="9" xfId="0" applyNumberFormat="1" applyFont="1" applyFill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164" fontId="17" fillId="0" borderId="9" xfId="0" applyNumberFormat="1" applyFont="1" applyBorder="1" applyAlignment="1">
      <alignment horizontal="right"/>
    </xf>
    <xf numFmtId="164" fontId="14" fillId="0" borderId="7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2" fontId="14" fillId="0" borderId="8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wrapText="1"/>
    </xf>
    <xf numFmtId="0" fontId="28" fillId="0" borderId="1" xfId="0" applyFont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2" xfId="15" applyNumberFormat="1" applyFont="1" applyBorder="1" applyAlignment="1">
      <alignment horizontal="center" vertical="center" wrapText="1"/>
    </xf>
    <xf numFmtId="49" fontId="14" fillId="0" borderId="27" xfId="15" applyNumberFormat="1" applyFont="1" applyBorder="1" applyAlignment="1">
      <alignment horizontal="center" vertical="center" wrapText="1"/>
    </xf>
    <xf numFmtId="49" fontId="14" fillId="0" borderId="28" xfId="15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2" xfId="0" applyFont="1" applyFill="1" applyBorder="1" applyAlignment="1">
      <alignment horizontal="center" vertical="justify" wrapText="1"/>
    </xf>
    <xf numFmtId="0" fontId="15" fillId="0" borderId="14" xfId="0" applyFont="1" applyFill="1" applyBorder="1" applyAlignment="1">
      <alignment horizontal="center" vertical="justify" wrapText="1"/>
    </xf>
    <xf numFmtId="0" fontId="15" fillId="0" borderId="33" xfId="0" applyFont="1" applyFill="1" applyBorder="1" applyAlignment="1">
      <alignment horizontal="center" vertical="justify" wrapText="1"/>
    </xf>
    <xf numFmtId="0" fontId="1" fillId="0" borderId="2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60" workbookViewId="0" topLeftCell="A76">
      <selection activeCell="E107" sqref="E107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6.875" style="0" customWidth="1"/>
    <col min="4" max="4" width="17.125" style="0" customWidth="1"/>
    <col min="5" max="5" width="14.75390625" style="0" customWidth="1"/>
  </cols>
  <sheetData>
    <row r="1" spans="1:5" ht="18">
      <c r="A1" s="2"/>
      <c r="B1" s="2"/>
      <c r="C1" s="1"/>
      <c r="D1" s="173"/>
      <c r="E1" s="173"/>
    </row>
    <row r="2" spans="1:5" ht="51" customHeight="1">
      <c r="A2" s="174" t="s">
        <v>174</v>
      </c>
      <c r="B2" s="174"/>
      <c r="C2" s="174"/>
      <c r="D2" s="174"/>
      <c r="E2" s="174"/>
    </row>
    <row r="3" spans="1:5" ht="18">
      <c r="A3" s="175"/>
      <c r="B3" s="175"/>
      <c r="C3" s="175"/>
      <c r="D3" s="175"/>
      <c r="E3" s="175"/>
    </row>
    <row r="4" spans="1:5" ht="111" customHeight="1">
      <c r="A4" s="7" t="s">
        <v>5</v>
      </c>
      <c r="B4" s="8" t="s">
        <v>6</v>
      </c>
      <c r="C4" s="9" t="s">
        <v>173</v>
      </c>
      <c r="D4" s="75" t="s">
        <v>168</v>
      </c>
      <c r="E4" s="9" t="s">
        <v>7</v>
      </c>
    </row>
    <row r="5" spans="1:5" ht="18.75">
      <c r="A5" s="168" t="s">
        <v>8</v>
      </c>
      <c r="B5" s="169"/>
      <c r="C5" s="169"/>
      <c r="D5" s="169"/>
      <c r="E5" s="170"/>
    </row>
    <row r="6" spans="1:7" ht="39">
      <c r="A6" s="119" t="s">
        <v>9</v>
      </c>
      <c r="B6" s="120" t="s">
        <v>10</v>
      </c>
      <c r="C6" s="121">
        <v>402.376</v>
      </c>
      <c r="D6" s="121">
        <f>D8+D9+D10+D11+D12+D13+D14+D15+D16</f>
        <v>365.1</v>
      </c>
      <c r="E6" s="122">
        <f>C6/D6*100</f>
        <v>110.20980553273074</v>
      </c>
      <c r="F6" s="92"/>
      <c r="G6" s="92"/>
    </row>
    <row r="7" spans="1:6" ht="18.75">
      <c r="A7" s="132" t="s">
        <v>11</v>
      </c>
      <c r="B7" s="120"/>
      <c r="C7" s="121"/>
      <c r="D7" s="121"/>
      <c r="E7" s="122"/>
      <c r="F7" s="92"/>
    </row>
    <row r="8" spans="1:6" ht="18.75">
      <c r="A8" s="133" t="s">
        <v>104</v>
      </c>
      <c r="B8" s="120" t="s">
        <v>10</v>
      </c>
      <c r="C8" s="121">
        <v>28.9</v>
      </c>
      <c r="D8" s="121">
        <v>24.6</v>
      </c>
      <c r="E8" s="122">
        <f aca="true" t="shared" si="0" ref="E8:E23">C8/D8*100</f>
        <v>117.47967479674794</v>
      </c>
      <c r="F8" s="92"/>
    </row>
    <row r="9" spans="1:6" ht="18.75">
      <c r="A9" s="133" t="s">
        <v>125</v>
      </c>
      <c r="B9" s="120" t="s">
        <v>10</v>
      </c>
      <c r="C9" s="121">
        <v>114.3</v>
      </c>
      <c r="D9" s="121">
        <v>89.5</v>
      </c>
      <c r="E9" s="122">
        <f t="shared" si="0"/>
        <v>127.7094972067039</v>
      </c>
      <c r="F9" s="92"/>
    </row>
    <row r="10" spans="1:6" ht="18.75">
      <c r="A10" s="134" t="s">
        <v>111</v>
      </c>
      <c r="B10" s="120" t="s">
        <v>10</v>
      </c>
      <c r="C10" s="121">
        <v>0</v>
      </c>
      <c r="D10" s="121">
        <v>0</v>
      </c>
      <c r="E10" s="122"/>
      <c r="F10" s="92"/>
    </row>
    <row r="11" spans="1:6" ht="18.75">
      <c r="A11" s="134" t="s">
        <v>112</v>
      </c>
      <c r="B11" s="120" t="s">
        <v>10</v>
      </c>
      <c r="C11" s="121">
        <v>87.4</v>
      </c>
      <c r="D11" s="121">
        <v>45.7</v>
      </c>
      <c r="E11" s="122"/>
      <c r="F11" s="92"/>
    </row>
    <row r="12" spans="1:6" ht="18.75">
      <c r="A12" s="134" t="s">
        <v>126</v>
      </c>
      <c r="B12" s="120" t="s">
        <v>10</v>
      </c>
      <c r="C12" s="121">
        <v>0.2</v>
      </c>
      <c r="D12" s="121">
        <v>11.1</v>
      </c>
      <c r="E12" s="122">
        <f t="shared" si="0"/>
        <v>1.8018018018018018</v>
      </c>
      <c r="F12" s="92"/>
    </row>
    <row r="13" spans="1:6" ht="18.75">
      <c r="A13" s="134" t="s">
        <v>127</v>
      </c>
      <c r="B13" s="120" t="s">
        <v>10</v>
      </c>
      <c r="C13" s="121">
        <v>150.5</v>
      </c>
      <c r="D13" s="121">
        <v>150.9</v>
      </c>
      <c r="E13" s="122">
        <f t="shared" si="0"/>
        <v>99.73492379058979</v>
      </c>
      <c r="F13" s="92"/>
    </row>
    <row r="14" spans="1:6" ht="56.25">
      <c r="A14" s="133" t="s">
        <v>154</v>
      </c>
      <c r="B14" s="120" t="s">
        <v>10</v>
      </c>
      <c r="C14" s="121">
        <v>20.9</v>
      </c>
      <c r="D14" s="121">
        <v>43.3</v>
      </c>
      <c r="E14" s="122">
        <f t="shared" si="0"/>
        <v>48.26789838337183</v>
      </c>
      <c r="F14" s="92"/>
    </row>
    <row r="15" spans="1:6" ht="18.75">
      <c r="A15" s="135" t="s">
        <v>114</v>
      </c>
      <c r="B15" s="8" t="s">
        <v>10</v>
      </c>
      <c r="C15" s="126">
        <v>0</v>
      </c>
      <c r="D15" s="126">
        <v>0</v>
      </c>
      <c r="E15" s="122"/>
      <c r="F15" s="92"/>
    </row>
    <row r="16" spans="1:6" ht="18.75">
      <c r="A16" s="135" t="s">
        <v>119</v>
      </c>
      <c r="B16" s="8" t="s">
        <v>10</v>
      </c>
      <c r="C16" s="126"/>
      <c r="D16" s="126"/>
      <c r="E16" s="122"/>
      <c r="F16" s="92"/>
    </row>
    <row r="17" spans="1:6" ht="39">
      <c r="A17" s="136" t="s">
        <v>12</v>
      </c>
      <c r="B17" s="8" t="s">
        <v>13</v>
      </c>
      <c r="C17" s="130">
        <v>46.18</v>
      </c>
      <c r="D17" s="130">
        <v>41.91</v>
      </c>
      <c r="E17" s="122">
        <f t="shared" si="0"/>
        <v>110.18849916487711</v>
      </c>
      <c r="F17" s="86"/>
    </row>
    <row r="18" spans="1:6" ht="19.5">
      <c r="A18" s="136" t="s">
        <v>134</v>
      </c>
      <c r="B18" s="8" t="s">
        <v>10</v>
      </c>
      <c r="C18" s="121">
        <v>52.9</v>
      </c>
      <c r="D18" s="121">
        <v>80.8</v>
      </c>
      <c r="E18" s="122">
        <f t="shared" si="0"/>
        <v>65.47029702970298</v>
      </c>
      <c r="F18" s="86"/>
    </row>
    <row r="19" spans="1:6" ht="19.5">
      <c r="A19" s="136" t="s">
        <v>14</v>
      </c>
      <c r="B19" s="8" t="s">
        <v>10</v>
      </c>
      <c r="C19" s="121">
        <v>0.9</v>
      </c>
      <c r="D19" s="121">
        <v>1.8</v>
      </c>
      <c r="E19" s="122">
        <f t="shared" si="0"/>
        <v>50</v>
      </c>
      <c r="F19" s="86"/>
    </row>
    <row r="20" spans="1:6" ht="19.5">
      <c r="A20" s="136" t="s">
        <v>15</v>
      </c>
      <c r="B20" s="8" t="s">
        <v>16</v>
      </c>
      <c r="C20" s="121">
        <v>66.7</v>
      </c>
      <c r="D20" s="121">
        <v>86.7</v>
      </c>
      <c r="E20" s="122"/>
      <c r="F20" s="86"/>
    </row>
    <row r="21" spans="1:6" ht="19.5">
      <c r="A21" s="136" t="s">
        <v>17</v>
      </c>
      <c r="B21" s="8" t="s">
        <v>16</v>
      </c>
      <c r="C21" s="121">
        <v>13.3</v>
      </c>
      <c r="D21" s="121">
        <v>13.3</v>
      </c>
      <c r="E21" s="122"/>
      <c r="F21" s="86"/>
    </row>
    <row r="22" spans="1:6" ht="58.5">
      <c r="A22" s="119" t="s">
        <v>18</v>
      </c>
      <c r="B22" s="8" t="s">
        <v>10</v>
      </c>
      <c r="C22" s="126">
        <v>30.7</v>
      </c>
      <c r="D22" s="126">
        <v>30</v>
      </c>
      <c r="E22" s="122">
        <f t="shared" si="0"/>
        <v>102.33333333333331</v>
      </c>
      <c r="F22" s="92"/>
    </row>
    <row r="23" spans="1:6" ht="58.5">
      <c r="A23" s="119" t="s">
        <v>135</v>
      </c>
      <c r="B23" s="8" t="s">
        <v>19</v>
      </c>
      <c r="C23" s="131">
        <v>3523</v>
      </c>
      <c r="D23" s="131">
        <v>3443.92</v>
      </c>
      <c r="E23" s="122">
        <f t="shared" si="0"/>
        <v>102.29622058584404</v>
      </c>
      <c r="F23" s="92"/>
    </row>
    <row r="24" spans="1:7" ht="18.75">
      <c r="A24" s="168" t="s">
        <v>20</v>
      </c>
      <c r="B24" s="169"/>
      <c r="C24" s="171"/>
      <c r="D24" s="171"/>
      <c r="E24" s="172"/>
      <c r="F24" s="92"/>
      <c r="G24" s="92"/>
    </row>
    <row r="25" spans="1:7" ht="37.5">
      <c r="A25" s="137" t="s">
        <v>138</v>
      </c>
      <c r="B25" s="128" t="s">
        <v>16</v>
      </c>
      <c r="C25" s="127">
        <v>357.3</v>
      </c>
      <c r="D25" s="127">
        <v>112.9</v>
      </c>
      <c r="E25" s="128"/>
      <c r="F25" s="92"/>
      <c r="G25" s="92"/>
    </row>
    <row r="26" spans="1:6" ht="18.75">
      <c r="A26" s="138" t="s">
        <v>22</v>
      </c>
      <c r="B26" s="8"/>
      <c r="C26" s="126"/>
      <c r="D26" s="126"/>
      <c r="E26" s="129"/>
      <c r="F26" s="92"/>
    </row>
    <row r="27" spans="1:6" ht="37.5">
      <c r="A27" s="139" t="s">
        <v>21</v>
      </c>
      <c r="B27" s="8" t="s">
        <v>10</v>
      </c>
      <c r="C27" s="126">
        <v>0</v>
      </c>
      <c r="D27" s="126">
        <v>0</v>
      </c>
      <c r="E27" s="129"/>
      <c r="F27" s="92"/>
    </row>
    <row r="28" spans="1:7" ht="18.75">
      <c r="A28" s="139" t="s">
        <v>137</v>
      </c>
      <c r="B28" s="8" t="s">
        <v>16</v>
      </c>
      <c r="C28" s="126"/>
      <c r="D28" s="126"/>
      <c r="E28" s="129"/>
      <c r="F28" s="92"/>
      <c r="G28" s="92"/>
    </row>
    <row r="29" spans="1:6" ht="18.75">
      <c r="A29" s="138" t="s">
        <v>23</v>
      </c>
      <c r="B29" s="8"/>
      <c r="C29" s="126"/>
      <c r="D29" s="126"/>
      <c r="E29" s="129"/>
      <c r="F29" s="92"/>
    </row>
    <row r="30" spans="1:6" ht="37.5">
      <c r="A30" s="140" t="s">
        <v>21</v>
      </c>
      <c r="B30" s="8" t="s">
        <v>10</v>
      </c>
      <c r="C30" s="126">
        <v>87.4</v>
      </c>
      <c r="D30" s="126">
        <v>45.7</v>
      </c>
      <c r="E30" s="122">
        <f>C30/D30*100</f>
        <v>191.2472647702407</v>
      </c>
      <c r="F30" s="92"/>
    </row>
    <row r="31" spans="1:7" ht="18.75">
      <c r="A31" s="139" t="s">
        <v>137</v>
      </c>
      <c r="B31" s="8" t="s">
        <v>16</v>
      </c>
      <c r="C31" s="126">
        <v>366.4</v>
      </c>
      <c r="D31" s="126">
        <v>113</v>
      </c>
      <c r="E31" s="122"/>
      <c r="F31" s="92"/>
      <c r="G31" s="92"/>
    </row>
    <row r="32" spans="1:6" ht="37.5">
      <c r="A32" s="138" t="s">
        <v>24</v>
      </c>
      <c r="B32" s="8"/>
      <c r="C32" s="126"/>
      <c r="D32" s="126"/>
      <c r="E32" s="122"/>
      <c r="F32" s="92"/>
    </row>
    <row r="33" spans="1:6" ht="37.5">
      <c r="A33" s="140" t="s">
        <v>128</v>
      </c>
      <c r="B33" s="120" t="s">
        <v>10</v>
      </c>
      <c r="C33" s="121">
        <v>0.199</v>
      </c>
      <c r="D33" s="121">
        <v>11.1</v>
      </c>
      <c r="E33" s="122">
        <f>C33/D33*100</f>
        <v>1.792792792792793</v>
      </c>
      <c r="F33" s="92"/>
    </row>
    <row r="34" spans="1:8" ht="18.75">
      <c r="A34" s="139" t="s">
        <v>137</v>
      </c>
      <c r="B34" s="8" t="s">
        <v>16</v>
      </c>
      <c r="C34" s="121">
        <v>128.4</v>
      </c>
      <c r="D34" s="121">
        <v>110</v>
      </c>
      <c r="E34" s="122"/>
      <c r="F34" s="92"/>
      <c r="G34" s="92"/>
      <c r="H34" s="66"/>
    </row>
    <row r="35" spans="1:7" ht="18.75">
      <c r="A35" s="141" t="s">
        <v>25</v>
      </c>
      <c r="B35" s="142"/>
      <c r="C35" s="121"/>
      <c r="D35" s="121"/>
      <c r="E35" s="122"/>
      <c r="F35" s="92"/>
      <c r="G35" s="92"/>
    </row>
    <row r="36" spans="1:7" ht="18.75">
      <c r="A36" s="143" t="s">
        <v>26</v>
      </c>
      <c r="B36" s="8" t="s">
        <v>10</v>
      </c>
      <c r="C36" s="121">
        <v>30.5</v>
      </c>
      <c r="D36" s="121">
        <v>23.7</v>
      </c>
      <c r="E36" s="122">
        <f>C36/D36*100</f>
        <v>128.69198312236287</v>
      </c>
      <c r="F36" s="92"/>
      <c r="G36" s="92"/>
    </row>
    <row r="37" spans="1:7" ht="18.75">
      <c r="A37" s="143" t="s">
        <v>27</v>
      </c>
      <c r="B37" s="120" t="s">
        <v>16</v>
      </c>
      <c r="C37" s="121">
        <v>103.9</v>
      </c>
      <c r="D37" s="121">
        <v>111.6</v>
      </c>
      <c r="E37" s="122"/>
      <c r="F37" s="118"/>
      <c r="G37" s="92"/>
    </row>
    <row r="38" spans="1:6" ht="18.75">
      <c r="A38" s="144" t="s">
        <v>28</v>
      </c>
      <c r="B38" s="145"/>
      <c r="C38" s="121"/>
      <c r="D38" s="121"/>
      <c r="E38" s="122"/>
      <c r="F38" s="87"/>
    </row>
    <row r="39" spans="1:6" ht="18.75">
      <c r="A39" s="146" t="s">
        <v>29</v>
      </c>
      <c r="B39" s="120" t="s">
        <v>10</v>
      </c>
      <c r="C39" s="121">
        <v>150.5</v>
      </c>
      <c r="D39" s="121">
        <v>150.9</v>
      </c>
      <c r="E39" s="122">
        <f>C39/D39*100</f>
        <v>99.73492379058979</v>
      </c>
      <c r="F39" s="118"/>
    </row>
    <row r="40" spans="1:6" ht="18.75">
      <c r="A40" s="146" t="s">
        <v>30</v>
      </c>
      <c r="B40" s="120" t="s">
        <v>31</v>
      </c>
      <c r="C40" s="121"/>
      <c r="D40" s="121">
        <v>749.7</v>
      </c>
      <c r="E40" s="122">
        <f>C40/D40*100</f>
        <v>0</v>
      </c>
      <c r="F40" s="118"/>
    </row>
    <row r="41" spans="1:6" ht="18.75">
      <c r="A41" s="146" t="s">
        <v>32</v>
      </c>
      <c r="B41" s="120" t="s">
        <v>31</v>
      </c>
      <c r="C41" s="121"/>
      <c r="D41" s="121">
        <v>0.086</v>
      </c>
      <c r="E41" s="122">
        <f>C41/D41*100</f>
        <v>0</v>
      </c>
      <c r="F41" s="118"/>
    </row>
    <row r="42" spans="1:6" ht="18.75">
      <c r="A42" s="144" t="s">
        <v>33</v>
      </c>
      <c r="B42" s="145"/>
      <c r="C42" s="121"/>
      <c r="D42" s="121"/>
      <c r="E42" s="122"/>
      <c r="F42" s="118"/>
    </row>
    <row r="43" spans="1:10" ht="18.75">
      <c r="A43" s="146" t="s">
        <v>34</v>
      </c>
      <c r="B43" s="120" t="s">
        <v>35</v>
      </c>
      <c r="C43" s="121">
        <v>0</v>
      </c>
      <c r="D43" s="121">
        <v>0</v>
      </c>
      <c r="E43" s="122"/>
      <c r="F43" s="118"/>
      <c r="J43" t="s">
        <v>149</v>
      </c>
    </row>
    <row r="44" spans="1:6" ht="18.75">
      <c r="A44" s="146" t="s">
        <v>36</v>
      </c>
      <c r="B44" s="120" t="s">
        <v>37</v>
      </c>
      <c r="C44" s="121">
        <v>0</v>
      </c>
      <c r="D44" s="121">
        <v>0</v>
      </c>
      <c r="E44" s="122"/>
      <c r="F44" s="118"/>
    </row>
    <row r="45" spans="1:6" ht="18.75">
      <c r="A45" s="144" t="s">
        <v>38</v>
      </c>
      <c r="B45" s="145"/>
      <c r="C45" s="121"/>
      <c r="D45" s="121"/>
      <c r="E45" s="122"/>
      <c r="F45" s="118"/>
    </row>
    <row r="46" spans="1:6" ht="18.75">
      <c r="A46" s="146" t="s">
        <v>39</v>
      </c>
      <c r="B46" s="120" t="s">
        <v>10</v>
      </c>
      <c r="C46" s="121">
        <v>349</v>
      </c>
      <c r="D46" s="121">
        <v>317.1</v>
      </c>
      <c r="E46" s="122">
        <f>C46/D46*100</f>
        <v>110.05991800693786</v>
      </c>
      <c r="F46" s="118"/>
    </row>
    <row r="47" spans="1:6" ht="18.75">
      <c r="A47" s="146" t="s">
        <v>40</v>
      </c>
      <c r="B47" s="120" t="s">
        <v>16</v>
      </c>
      <c r="C47" s="121"/>
      <c r="D47" s="121">
        <v>105.9</v>
      </c>
      <c r="E47" s="122"/>
      <c r="F47" s="118"/>
    </row>
    <row r="48" spans="1:7" ht="18.75">
      <c r="A48" s="144" t="s">
        <v>41</v>
      </c>
      <c r="B48" s="145"/>
      <c r="C48" s="121"/>
      <c r="D48" s="121"/>
      <c r="E48" s="122"/>
      <c r="F48" s="118"/>
      <c r="G48" s="92"/>
    </row>
    <row r="49" spans="1:7" ht="18.75">
      <c r="A49" s="146" t="s">
        <v>42</v>
      </c>
      <c r="B49" s="120" t="s">
        <v>43</v>
      </c>
      <c r="C49" s="121">
        <v>36</v>
      </c>
      <c r="D49" s="121">
        <v>31</v>
      </c>
      <c r="E49" s="122">
        <f>C49/D49*100</f>
        <v>116.12903225806453</v>
      </c>
      <c r="F49" s="118"/>
      <c r="G49" s="92"/>
    </row>
    <row r="50" spans="1:7" ht="37.5">
      <c r="A50" s="146" t="s">
        <v>44</v>
      </c>
      <c r="B50" s="120" t="s">
        <v>16</v>
      </c>
      <c r="C50" s="121"/>
      <c r="D50" s="121">
        <v>34.1</v>
      </c>
      <c r="E50" s="122"/>
      <c r="F50" s="118"/>
      <c r="G50" s="92"/>
    </row>
    <row r="51" spans="1:7" ht="58.5">
      <c r="A51" s="136" t="s">
        <v>45</v>
      </c>
      <c r="B51" s="120" t="s">
        <v>13</v>
      </c>
      <c r="C51" s="121"/>
      <c r="D51" s="121">
        <v>33494.7</v>
      </c>
      <c r="E51" s="122">
        <f>C51/D51*100</f>
        <v>0</v>
      </c>
      <c r="F51" s="118"/>
      <c r="G51" s="92"/>
    </row>
    <row r="52" spans="1:7" ht="18.75">
      <c r="A52" s="147" t="s">
        <v>46</v>
      </c>
      <c r="B52" s="120" t="s">
        <v>13</v>
      </c>
      <c r="C52" s="121">
        <v>31053.6</v>
      </c>
      <c r="D52" s="121">
        <v>32105.7</v>
      </c>
      <c r="E52" s="122">
        <f>C52/D52*100</f>
        <v>96.72301180164268</v>
      </c>
      <c r="F52" s="118"/>
      <c r="G52" s="92"/>
    </row>
    <row r="53" spans="1:6" ht="18.75">
      <c r="A53" s="147" t="s">
        <v>47</v>
      </c>
      <c r="B53" s="120" t="s">
        <v>13</v>
      </c>
      <c r="C53" s="121"/>
      <c r="D53" s="121">
        <v>0</v>
      </c>
      <c r="E53" s="122"/>
      <c r="F53" s="87"/>
    </row>
    <row r="54" spans="1:6" ht="18.75">
      <c r="A54" s="147" t="s">
        <v>48</v>
      </c>
      <c r="B54" s="120" t="s">
        <v>13</v>
      </c>
      <c r="C54" s="121"/>
      <c r="D54" s="121">
        <v>1365</v>
      </c>
      <c r="E54" s="122">
        <f>C54/D54*100</f>
        <v>0</v>
      </c>
      <c r="F54" s="118"/>
    </row>
    <row r="55" spans="1:6" ht="18.75">
      <c r="A55" s="88"/>
      <c r="B55" s="89"/>
      <c r="C55" s="90"/>
      <c r="D55" s="90"/>
      <c r="E55" s="91"/>
      <c r="F55" s="86"/>
    </row>
    <row r="56" spans="1:6" ht="18.75">
      <c r="A56" s="168" t="s">
        <v>50</v>
      </c>
      <c r="B56" s="169"/>
      <c r="C56" s="169"/>
      <c r="D56" s="169"/>
      <c r="E56" s="170"/>
      <c r="F56" s="86"/>
    </row>
    <row r="57" spans="1:6" ht="19.5">
      <c r="A57" s="136" t="s">
        <v>52</v>
      </c>
      <c r="B57" s="8" t="s">
        <v>51</v>
      </c>
      <c r="C57" s="124">
        <v>1.55</v>
      </c>
      <c r="D57" s="124">
        <f>D59+D60+D61+D62+D63+D64+D65+D66+D67+D68+D69+D70+D71</f>
        <v>1.63</v>
      </c>
      <c r="E57" s="159">
        <f>C57/D57*100</f>
        <v>95.0920245398773</v>
      </c>
      <c r="F57" s="86"/>
    </row>
    <row r="58" spans="1:6" ht="19.5">
      <c r="A58" s="136" t="s">
        <v>53</v>
      </c>
      <c r="B58" s="148"/>
      <c r="C58" s="125"/>
      <c r="D58" s="125"/>
      <c r="E58" s="159"/>
      <c r="F58" s="86"/>
    </row>
    <row r="59" spans="1:6" ht="18.75">
      <c r="A59" s="149" t="s">
        <v>104</v>
      </c>
      <c r="B59" s="8" t="s">
        <v>51</v>
      </c>
      <c r="C59" s="124">
        <v>0.05</v>
      </c>
      <c r="D59" s="124">
        <v>0.07</v>
      </c>
      <c r="E59" s="159">
        <f aca="true" t="shared" si="1" ref="E59:E107">C59/D59*100</f>
        <v>71.42857142857143</v>
      </c>
      <c r="F59" s="86"/>
    </row>
    <row r="60" spans="1:6" ht="18.75">
      <c r="A60" s="150" t="s">
        <v>100</v>
      </c>
      <c r="B60" s="8" t="s">
        <v>51</v>
      </c>
      <c r="C60" s="121">
        <v>0.13</v>
      </c>
      <c r="D60" s="121">
        <v>0.12</v>
      </c>
      <c r="E60" s="159">
        <f t="shared" si="1"/>
        <v>108.33333333333334</v>
      </c>
      <c r="F60" s="86"/>
    </row>
    <row r="61" spans="1:6" ht="18.75">
      <c r="A61" s="151" t="s">
        <v>111</v>
      </c>
      <c r="B61" s="8" t="s">
        <v>51</v>
      </c>
      <c r="C61" s="121">
        <v>0</v>
      </c>
      <c r="D61" s="121">
        <v>0</v>
      </c>
      <c r="E61" s="159"/>
      <c r="F61" s="92"/>
    </row>
    <row r="62" spans="1:6" ht="18.75">
      <c r="A62" s="151" t="s">
        <v>112</v>
      </c>
      <c r="B62" s="8" t="s">
        <v>51</v>
      </c>
      <c r="C62" s="121">
        <v>0.04</v>
      </c>
      <c r="D62" s="121">
        <v>0.04</v>
      </c>
      <c r="E62" s="159">
        <f t="shared" si="1"/>
        <v>100</v>
      </c>
      <c r="F62" s="86"/>
    </row>
    <row r="63" spans="1:6" ht="18.75">
      <c r="A63" s="151" t="s">
        <v>113</v>
      </c>
      <c r="B63" s="8" t="s">
        <v>51</v>
      </c>
      <c r="C63" s="121">
        <v>0.03</v>
      </c>
      <c r="D63" s="121">
        <v>0.03</v>
      </c>
      <c r="E63" s="159">
        <f t="shared" si="1"/>
        <v>100</v>
      </c>
      <c r="F63" s="86"/>
    </row>
    <row r="64" spans="1:6" ht="18.75">
      <c r="A64" s="151" t="s">
        <v>28</v>
      </c>
      <c r="B64" s="8" t="s">
        <v>51</v>
      </c>
      <c r="C64" s="126">
        <v>0.08</v>
      </c>
      <c r="D64" s="126">
        <v>0.08</v>
      </c>
      <c r="E64" s="159">
        <f t="shared" si="1"/>
        <v>100</v>
      </c>
      <c r="F64" s="86"/>
    </row>
    <row r="65" spans="1:6" ht="56.25">
      <c r="A65" s="152" t="s">
        <v>140</v>
      </c>
      <c r="B65" s="8" t="s">
        <v>49</v>
      </c>
      <c r="C65" s="126">
        <v>0.02</v>
      </c>
      <c r="D65" s="126">
        <v>0.07</v>
      </c>
      <c r="E65" s="159">
        <f t="shared" si="1"/>
        <v>28.57142857142857</v>
      </c>
      <c r="F65" s="86"/>
    </row>
    <row r="66" spans="1:6" ht="18.75">
      <c r="A66" s="151" t="s">
        <v>114</v>
      </c>
      <c r="B66" s="8" t="s">
        <v>51</v>
      </c>
      <c r="C66" s="126">
        <v>0</v>
      </c>
      <c r="D66" s="126">
        <v>0</v>
      </c>
      <c r="E66" s="159"/>
      <c r="F66" s="86"/>
    </row>
    <row r="67" spans="1:6" ht="37.5">
      <c r="A67" s="152" t="s">
        <v>110</v>
      </c>
      <c r="B67" s="8" t="s">
        <v>51</v>
      </c>
      <c r="C67" s="126">
        <v>0.29</v>
      </c>
      <c r="D67" s="126">
        <v>0.3</v>
      </c>
      <c r="E67" s="159">
        <f t="shared" si="1"/>
        <v>96.66666666666667</v>
      </c>
      <c r="F67" s="92"/>
    </row>
    <row r="68" spans="1:6" ht="18.75">
      <c r="A68" s="151" t="s">
        <v>115</v>
      </c>
      <c r="B68" s="8" t="s">
        <v>49</v>
      </c>
      <c r="C68" s="126">
        <v>0.59</v>
      </c>
      <c r="D68" s="126">
        <v>0.59</v>
      </c>
      <c r="E68" s="159">
        <f t="shared" si="1"/>
        <v>100</v>
      </c>
      <c r="F68" s="92"/>
    </row>
    <row r="69" spans="1:7" ht="18.75">
      <c r="A69" s="151" t="s">
        <v>116</v>
      </c>
      <c r="B69" s="8" t="s">
        <v>49</v>
      </c>
      <c r="C69" s="126">
        <v>0.17</v>
      </c>
      <c r="D69" s="126">
        <v>0.16</v>
      </c>
      <c r="E69" s="159">
        <f t="shared" si="1"/>
        <v>106.25</v>
      </c>
      <c r="F69" s="92"/>
      <c r="G69" s="92"/>
    </row>
    <row r="70" spans="1:7" ht="37.5">
      <c r="A70" s="150" t="s">
        <v>117</v>
      </c>
      <c r="B70" s="8" t="s">
        <v>49</v>
      </c>
      <c r="C70" s="126">
        <v>0.08</v>
      </c>
      <c r="D70" s="126">
        <v>0.1</v>
      </c>
      <c r="E70" s="159">
        <f t="shared" si="1"/>
        <v>80</v>
      </c>
      <c r="F70" s="92"/>
      <c r="G70" s="92"/>
    </row>
    <row r="71" spans="1:7" ht="18.75">
      <c r="A71" s="151" t="s">
        <v>119</v>
      </c>
      <c r="B71" s="8" t="s">
        <v>51</v>
      </c>
      <c r="C71" s="126">
        <v>0.07</v>
      </c>
      <c r="D71" s="126">
        <v>0.07</v>
      </c>
      <c r="E71" s="159">
        <f t="shared" si="1"/>
        <v>100</v>
      </c>
      <c r="F71" s="92"/>
      <c r="G71" s="92"/>
    </row>
    <row r="72" spans="1:6" ht="75">
      <c r="A72" s="153" t="s">
        <v>136</v>
      </c>
      <c r="B72" s="8" t="s">
        <v>51</v>
      </c>
      <c r="C72" s="126">
        <v>0.72</v>
      </c>
      <c r="D72" s="126">
        <v>0.77</v>
      </c>
      <c r="E72" s="159">
        <f t="shared" si="1"/>
        <v>93.5064935064935</v>
      </c>
      <c r="F72" s="92"/>
    </row>
    <row r="73" spans="1:6" ht="18.75">
      <c r="A73" s="154" t="s">
        <v>118</v>
      </c>
      <c r="B73" s="8"/>
      <c r="C73" s="126"/>
      <c r="D73" s="126"/>
      <c r="E73" s="159"/>
      <c r="F73" s="92"/>
    </row>
    <row r="74" spans="1:7" ht="18.75">
      <c r="A74" s="155" t="s">
        <v>115</v>
      </c>
      <c r="B74" s="8" t="s">
        <v>51</v>
      </c>
      <c r="C74" s="126">
        <v>0.49</v>
      </c>
      <c r="D74" s="126">
        <v>0.49</v>
      </c>
      <c r="E74" s="159">
        <f t="shared" si="1"/>
        <v>100</v>
      </c>
      <c r="F74" s="92"/>
      <c r="G74" s="92"/>
    </row>
    <row r="75" spans="1:7" ht="18.75">
      <c r="A75" s="124" t="s">
        <v>120</v>
      </c>
      <c r="B75" s="8" t="s">
        <v>49</v>
      </c>
      <c r="C75" s="126">
        <v>0</v>
      </c>
      <c r="D75" s="126">
        <v>0</v>
      </c>
      <c r="E75" s="159"/>
      <c r="F75" s="92"/>
      <c r="G75" s="92"/>
    </row>
    <row r="76" spans="1:7" ht="18.75">
      <c r="A76" s="124" t="s">
        <v>121</v>
      </c>
      <c r="B76" s="8" t="s">
        <v>51</v>
      </c>
      <c r="C76" s="121">
        <v>0.1</v>
      </c>
      <c r="D76" s="121">
        <v>0.1</v>
      </c>
      <c r="E76" s="159">
        <f t="shared" si="1"/>
        <v>100</v>
      </c>
      <c r="F76" s="92"/>
      <c r="G76" s="92"/>
    </row>
    <row r="77" spans="1:7" ht="18.75">
      <c r="A77" s="124" t="s">
        <v>122</v>
      </c>
      <c r="B77" s="8" t="s">
        <v>51</v>
      </c>
      <c r="C77" s="126">
        <v>0</v>
      </c>
      <c r="D77" s="126">
        <v>0</v>
      </c>
      <c r="E77" s="159"/>
      <c r="F77" s="92"/>
      <c r="G77" s="92"/>
    </row>
    <row r="78" spans="1:7" ht="18.75">
      <c r="A78" s="124" t="s">
        <v>123</v>
      </c>
      <c r="B78" s="8" t="s">
        <v>51</v>
      </c>
      <c r="C78" s="126">
        <v>0</v>
      </c>
      <c r="D78" s="126">
        <v>0</v>
      </c>
      <c r="E78" s="159"/>
      <c r="F78" s="92"/>
      <c r="G78" s="92"/>
    </row>
    <row r="79" spans="1:6" ht="18.75">
      <c r="A79" s="151" t="s">
        <v>124</v>
      </c>
      <c r="B79" s="8" t="s">
        <v>49</v>
      </c>
      <c r="C79" s="126">
        <v>0.18</v>
      </c>
      <c r="D79" s="126">
        <v>0.18</v>
      </c>
      <c r="E79" s="159">
        <f t="shared" si="1"/>
        <v>100</v>
      </c>
      <c r="F79" s="92"/>
    </row>
    <row r="80" spans="1:7" ht="39">
      <c r="A80" s="119" t="s">
        <v>54</v>
      </c>
      <c r="B80" s="8" t="s">
        <v>16</v>
      </c>
      <c r="C80" s="126">
        <v>3.42</v>
      </c>
      <c r="D80" s="126">
        <v>1.84</v>
      </c>
      <c r="E80" s="159"/>
      <c r="F80" s="92"/>
      <c r="G80" s="92"/>
    </row>
    <row r="81" spans="1:7" ht="19.5">
      <c r="A81" s="119" t="s">
        <v>55</v>
      </c>
      <c r="B81" s="8" t="s">
        <v>19</v>
      </c>
      <c r="C81" s="121"/>
      <c r="D81" s="121">
        <v>65</v>
      </c>
      <c r="E81" s="159">
        <f t="shared" si="1"/>
        <v>0</v>
      </c>
      <c r="F81" s="92"/>
      <c r="G81" s="92"/>
    </row>
    <row r="82" spans="1:6" ht="39">
      <c r="A82" s="136" t="s">
        <v>56</v>
      </c>
      <c r="B82" s="8" t="s">
        <v>19</v>
      </c>
      <c r="C82" s="124">
        <v>19942</v>
      </c>
      <c r="D82" s="124">
        <v>17883</v>
      </c>
      <c r="E82" s="159">
        <f t="shared" si="1"/>
        <v>111.5137281216798</v>
      </c>
      <c r="F82" s="86"/>
    </row>
    <row r="83" spans="1:6" ht="19.5">
      <c r="A83" s="136" t="s">
        <v>53</v>
      </c>
      <c r="B83" s="8"/>
      <c r="C83" s="121"/>
      <c r="D83" s="121"/>
      <c r="E83" s="159"/>
      <c r="F83" s="92"/>
    </row>
    <row r="84" spans="1:6" ht="18.75">
      <c r="A84" s="149" t="s">
        <v>104</v>
      </c>
      <c r="B84" s="8" t="s">
        <v>19</v>
      </c>
      <c r="C84" s="121">
        <v>9558</v>
      </c>
      <c r="D84" s="121">
        <v>6033</v>
      </c>
      <c r="E84" s="159">
        <f t="shared" si="1"/>
        <v>158.4286424664346</v>
      </c>
      <c r="F84" s="92"/>
    </row>
    <row r="85" spans="1:6" ht="18.75">
      <c r="A85" s="150" t="s">
        <v>100</v>
      </c>
      <c r="B85" s="8" t="s">
        <v>19</v>
      </c>
      <c r="C85" s="121">
        <v>22453</v>
      </c>
      <c r="D85" s="121">
        <v>18595</v>
      </c>
      <c r="E85" s="159">
        <f t="shared" si="1"/>
        <v>120.7475127722506</v>
      </c>
      <c r="F85" s="92"/>
    </row>
    <row r="86" spans="1:6" ht="18.75">
      <c r="A86" s="151" t="s">
        <v>111</v>
      </c>
      <c r="B86" s="8" t="s">
        <v>19</v>
      </c>
      <c r="C86" s="121">
        <v>0</v>
      </c>
      <c r="D86" s="121">
        <v>0</v>
      </c>
      <c r="E86" s="159"/>
      <c r="F86" s="92"/>
    </row>
    <row r="87" spans="1:6" ht="18.75">
      <c r="A87" s="151" t="s">
        <v>112</v>
      </c>
      <c r="B87" s="8" t="s">
        <v>19</v>
      </c>
      <c r="C87" s="121">
        <v>11697</v>
      </c>
      <c r="D87" s="121">
        <v>6725</v>
      </c>
      <c r="E87" s="159">
        <f t="shared" si="1"/>
        <v>173.93308550185873</v>
      </c>
      <c r="F87" s="92"/>
    </row>
    <row r="88" spans="1:6" ht="18.75">
      <c r="A88" s="151" t="s">
        <v>113</v>
      </c>
      <c r="B88" s="8" t="s">
        <v>19</v>
      </c>
      <c r="C88" s="121">
        <v>13084</v>
      </c>
      <c r="D88" s="121">
        <v>16533</v>
      </c>
      <c r="E88" s="159">
        <f t="shared" si="1"/>
        <v>79.138692312345</v>
      </c>
      <c r="F88" s="92"/>
    </row>
    <row r="89" spans="1:6" ht="18.75">
      <c r="A89" s="156" t="s">
        <v>28</v>
      </c>
      <c r="B89" s="8" t="s">
        <v>19</v>
      </c>
      <c r="C89" s="126">
        <v>23765</v>
      </c>
      <c r="D89" s="126">
        <v>22937</v>
      </c>
      <c r="E89" s="159">
        <f t="shared" si="1"/>
        <v>103.60988795396085</v>
      </c>
      <c r="F89" s="92"/>
    </row>
    <row r="90" spans="1:6" ht="56.25">
      <c r="A90" s="152" t="s">
        <v>140</v>
      </c>
      <c r="B90" s="8" t="s">
        <v>19</v>
      </c>
      <c r="C90" s="126">
        <v>17212</v>
      </c>
      <c r="D90" s="126">
        <v>11283</v>
      </c>
      <c r="E90" s="159">
        <f t="shared" si="1"/>
        <v>152.54808118408226</v>
      </c>
      <c r="F90" s="92"/>
    </row>
    <row r="91" spans="1:6" ht="18.75">
      <c r="A91" s="151" t="s">
        <v>114</v>
      </c>
      <c r="B91" s="8" t="s">
        <v>19</v>
      </c>
      <c r="C91" s="126"/>
      <c r="D91" s="126">
        <v>0</v>
      </c>
      <c r="E91" s="159"/>
      <c r="F91" s="86"/>
    </row>
    <row r="92" spans="1:6" ht="37.5">
      <c r="A92" s="152" t="s">
        <v>110</v>
      </c>
      <c r="B92" s="8" t="s">
        <v>19</v>
      </c>
      <c r="C92" s="126">
        <v>22177</v>
      </c>
      <c r="D92" s="126">
        <v>21968</v>
      </c>
      <c r="E92" s="159">
        <f t="shared" si="1"/>
        <v>100.95138383102696</v>
      </c>
      <c r="F92" s="92"/>
    </row>
    <row r="93" spans="1:6" ht="18.75">
      <c r="A93" s="156" t="s">
        <v>115</v>
      </c>
      <c r="B93" s="120" t="s">
        <v>19</v>
      </c>
      <c r="C93" s="121">
        <v>19436</v>
      </c>
      <c r="D93" s="121">
        <v>19419</v>
      </c>
      <c r="E93" s="159">
        <f t="shared" si="1"/>
        <v>100.08754312786445</v>
      </c>
      <c r="F93" s="92"/>
    </row>
    <row r="94" spans="1:6" ht="18.75">
      <c r="A94" s="151" t="s">
        <v>116</v>
      </c>
      <c r="B94" s="8" t="s">
        <v>19</v>
      </c>
      <c r="C94" s="126">
        <v>22316</v>
      </c>
      <c r="D94" s="126">
        <v>21314</v>
      </c>
      <c r="E94" s="159">
        <f t="shared" si="1"/>
        <v>104.70113540395984</v>
      </c>
      <c r="F94" s="92"/>
    </row>
    <row r="95" spans="1:6" ht="37.5">
      <c r="A95" s="150" t="s">
        <v>117</v>
      </c>
      <c r="B95" s="8" t="s">
        <v>19</v>
      </c>
      <c r="C95" s="121">
        <v>17448</v>
      </c>
      <c r="D95" s="121">
        <v>16934</v>
      </c>
      <c r="E95" s="159">
        <f t="shared" si="1"/>
        <v>103.03531357033187</v>
      </c>
      <c r="F95" s="92"/>
    </row>
    <row r="96" spans="1:6" ht="18.75">
      <c r="A96" s="151" t="s">
        <v>119</v>
      </c>
      <c r="B96" s="8" t="s">
        <v>19</v>
      </c>
      <c r="C96" s="126">
        <v>18647</v>
      </c>
      <c r="D96" s="126">
        <v>19367</v>
      </c>
      <c r="E96" s="159">
        <f t="shared" si="1"/>
        <v>96.2823359322559</v>
      </c>
      <c r="F96" s="92"/>
    </row>
    <row r="97" spans="1:6" ht="75">
      <c r="A97" s="153" t="s">
        <v>136</v>
      </c>
      <c r="B97" s="8" t="s">
        <v>19</v>
      </c>
      <c r="C97" s="121">
        <v>21169</v>
      </c>
      <c r="D97" s="121">
        <v>20806</v>
      </c>
      <c r="E97" s="159">
        <f t="shared" si="1"/>
        <v>101.74468903201</v>
      </c>
      <c r="F97" s="86"/>
    </row>
    <row r="98" spans="1:6" ht="18.75">
      <c r="A98" s="154" t="s">
        <v>118</v>
      </c>
      <c r="B98" s="8"/>
      <c r="C98" s="126"/>
      <c r="D98" s="126"/>
      <c r="E98" s="159"/>
      <c r="F98" s="86"/>
    </row>
    <row r="99" spans="1:6" ht="18.75">
      <c r="A99" s="155" t="s">
        <v>115</v>
      </c>
      <c r="B99" s="8" t="s">
        <v>19</v>
      </c>
      <c r="C99" s="121">
        <v>20165</v>
      </c>
      <c r="D99" s="121">
        <v>20203</v>
      </c>
      <c r="E99" s="159">
        <f t="shared" si="1"/>
        <v>99.81190912240756</v>
      </c>
      <c r="F99" s="86"/>
    </row>
    <row r="100" spans="1:6" ht="18.75">
      <c r="A100" s="124" t="s">
        <v>121</v>
      </c>
      <c r="B100" s="8" t="s">
        <v>19</v>
      </c>
      <c r="C100" s="121">
        <v>17448</v>
      </c>
      <c r="D100" s="121">
        <v>16934</v>
      </c>
      <c r="E100" s="159">
        <f t="shared" si="1"/>
        <v>103.03531357033187</v>
      </c>
      <c r="F100" s="86"/>
    </row>
    <row r="101" spans="1:6" ht="18.75">
      <c r="A101" s="124" t="s">
        <v>122</v>
      </c>
      <c r="B101" s="8" t="s">
        <v>19</v>
      </c>
      <c r="C101" s="126"/>
      <c r="D101" s="126">
        <v>0</v>
      </c>
      <c r="E101" s="159"/>
      <c r="F101" s="86"/>
    </row>
    <row r="102" spans="1:6" ht="18.75">
      <c r="A102" s="124" t="s">
        <v>123</v>
      </c>
      <c r="B102" s="8" t="s">
        <v>19</v>
      </c>
      <c r="C102" s="126"/>
      <c r="D102" s="126">
        <v>0</v>
      </c>
      <c r="E102" s="159"/>
      <c r="F102" s="86"/>
    </row>
    <row r="103" spans="1:6" ht="18.75">
      <c r="A103" s="151" t="s">
        <v>124</v>
      </c>
      <c r="B103" s="8" t="s">
        <v>19</v>
      </c>
      <c r="C103" s="126">
        <v>26430</v>
      </c>
      <c r="D103" s="126">
        <v>25598</v>
      </c>
      <c r="E103" s="159">
        <f t="shared" si="1"/>
        <v>103.25025392608798</v>
      </c>
      <c r="F103" s="86"/>
    </row>
    <row r="104" spans="1:6" ht="19.5">
      <c r="A104" s="157" t="s">
        <v>57</v>
      </c>
      <c r="B104" s="8" t="s">
        <v>10</v>
      </c>
      <c r="C104" s="121">
        <v>1242.8</v>
      </c>
      <c r="D104" s="121">
        <v>0.62</v>
      </c>
      <c r="E104" s="159">
        <f t="shared" si="1"/>
        <v>200451.61290322582</v>
      </c>
      <c r="F104" s="86"/>
    </row>
    <row r="105" spans="1:6" ht="19.5">
      <c r="A105" s="157" t="s">
        <v>58</v>
      </c>
      <c r="B105" s="8" t="s">
        <v>10</v>
      </c>
      <c r="C105" s="121">
        <v>278.2</v>
      </c>
      <c r="D105" s="121">
        <v>262.3</v>
      </c>
      <c r="E105" s="159">
        <f t="shared" si="1"/>
        <v>106.06176134197483</v>
      </c>
      <c r="F105" s="92"/>
    </row>
    <row r="106" spans="1:8" ht="39">
      <c r="A106" s="119" t="s">
        <v>139</v>
      </c>
      <c r="B106" s="8" t="s">
        <v>19</v>
      </c>
      <c r="C106" s="121">
        <v>10105</v>
      </c>
      <c r="D106" s="121">
        <v>7773</v>
      </c>
      <c r="E106" s="159">
        <f t="shared" si="1"/>
        <v>130.00128650456708</v>
      </c>
      <c r="F106" s="92"/>
      <c r="G106" s="92"/>
      <c r="H106" s="92"/>
    </row>
    <row r="107" spans="1:6" ht="19.5">
      <c r="A107" s="136" t="s">
        <v>59</v>
      </c>
      <c r="B107" s="8" t="s">
        <v>61</v>
      </c>
      <c r="C107" s="238">
        <v>0</v>
      </c>
      <c r="D107" s="121">
        <v>0</v>
      </c>
      <c r="E107" s="159"/>
      <c r="F107" s="86"/>
    </row>
    <row r="108" spans="1:6" ht="18.75">
      <c r="A108" s="158" t="s">
        <v>60</v>
      </c>
      <c r="B108" s="8" t="s">
        <v>61</v>
      </c>
      <c r="C108" s="121">
        <v>0</v>
      </c>
      <c r="D108" s="121">
        <v>0</v>
      </c>
      <c r="E108" s="159"/>
      <c r="F108" s="86"/>
    </row>
    <row r="109" spans="1:5" ht="15.75">
      <c r="A109" s="3"/>
      <c r="B109" s="4"/>
      <c r="C109" s="5"/>
      <c r="D109" s="5"/>
      <c r="E109" s="6"/>
    </row>
  </sheetData>
  <mergeCells count="6">
    <mergeCell ref="A56:E56"/>
    <mergeCell ref="A5:E5"/>
    <mergeCell ref="A24:E24"/>
    <mergeCell ref="D1:E1"/>
    <mergeCell ref="A2:E2"/>
    <mergeCell ref="A3:E3"/>
  </mergeCells>
  <printOptions/>
  <pageMargins left="0.75" right="0.75" top="1" bottom="1" header="0.5" footer="0.5"/>
  <pageSetup fitToHeight="4" horizontalDpi="300" verticalDpi="300" orientation="portrait" paperSize="9" scale="60" r:id="rId1"/>
  <rowBreaks count="2" manualBreakCount="2">
    <brk id="34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0" zoomScaleNormal="75" workbookViewId="0" topLeftCell="A1">
      <selection activeCell="I15" sqref="I15"/>
    </sheetView>
  </sheetViews>
  <sheetFormatPr defaultColWidth="9.00390625" defaultRowHeight="12.75"/>
  <cols>
    <col min="1" max="1" width="3.125" style="0" customWidth="1"/>
    <col min="2" max="2" width="3.25390625" style="0" customWidth="1"/>
    <col min="4" max="4" width="23.875" style="0" customWidth="1"/>
    <col min="5" max="5" width="18.00390625" style="0" customWidth="1"/>
    <col min="6" max="6" width="15.00390625" style="0" customWidth="1"/>
    <col min="7" max="7" width="14.25390625" style="0" customWidth="1"/>
    <col min="8" max="8" width="17.375" style="0" customWidth="1"/>
    <col min="9" max="9" width="15.00390625" style="0" customWidth="1"/>
    <col min="10" max="10" width="11.375" style="0" customWidth="1"/>
    <col min="11" max="11" width="11.125" style="0" customWidth="1"/>
  </cols>
  <sheetData>
    <row r="1" spans="6:11" ht="15.75">
      <c r="F1" s="191" t="s">
        <v>62</v>
      </c>
      <c r="G1" s="191"/>
      <c r="H1" s="191"/>
      <c r="I1" s="191"/>
      <c r="J1" s="191"/>
      <c r="K1" s="191"/>
    </row>
    <row r="3" spans="1:22" ht="18.75">
      <c r="A3" s="192" t="s">
        <v>146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0" customHeight="1">
      <c r="A4" s="193" t="s">
        <v>169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2.75">
      <c r="A5" s="10"/>
      <c r="B5" s="10"/>
      <c r="C5" s="10"/>
      <c r="D5" s="10"/>
      <c r="E5" s="10"/>
      <c r="F5" s="10"/>
      <c r="G5" s="10"/>
      <c r="H5" s="11"/>
      <c r="I5" s="10"/>
      <c r="J5" s="194" t="s">
        <v>129</v>
      </c>
      <c r="K5" s="19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85.5" customHeight="1">
      <c r="A6" s="190"/>
      <c r="B6" s="190"/>
      <c r="C6" s="190"/>
      <c r="D6" s="190"/>
      <c r="E6" s="12" t="s">
        <v>63</v>
      </c>
      <c r="F6" s="12" t="s">
        <v>64</v>
      </c>
      <c r="G6" s="12" t="s">
        <v>65</v>
      </c>
      <c r="H6" s="13" t="s">
        <v>66</v>
      </c>
      <c r="I6" s="12" t="s">
        <v>67</v>
      </c>
      <c r="J6" s="12" t="s">
        <v>58</v>
      </c>
      <c r="K6" s="12" t="s">
        <v>57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16"/>
      <c r="B7" s="17"/>
      <c r="C7" s="17"/>
      <c r="D7" s="18"/>
      <c r="E7" s="160"/>
      <c r="F7" s="160"/>
      <c r="G7" s="160"/>
      <c r="H7" s="123"/>
      <c r="I7" s="160"/>
      <c r="J7" s="160"/>
      <c r="K7" s="16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18" ht="28.5" customHeight="1">
      <c r="A8" s="167" t="s">
        <v>159</v>
      </c>
      <c r="B8" s="199"/>
      <c r="C8" s="199"/>
      <c r="D8" s="200"/>
      <c r="E8" s="85">
        <f>E9</f>
        <v>87.412</v>
      </c>
      <c r="F8" s="85">
        <f aca="true" t="shared" si="0" ref="F8:K8">F9</f>
        <v>87.412</v>
      </c>
      <c r="G8" s="85">
        <f t="shared" si="0"/>
        <v>86.245</v>
      </c>
      <c r="H8" s="85">
        <f t="shared" si="0"/>
        <v>1.167</v>
      </c>
      <c r="I8" s="85">
        <f t="shared" si="0"/>
        <v>29</v>
      </c>
      <c r="J8" s="85">
        <f t="shared" si="0"/>
        <v>1.694</v>
      </c>
      <c r="K8" s="85">
        <f t="shared" si="0"/>
        <v>0</v>
      </c>
      <c r="L8" s="10"/>
      <c r="M8" s="10"/>
      <c r="N8" s="10"/>
      <c r="O8" s="10"/>
      <c r="P8" s="10"/>
      <c r="Q8" s="10"/>
      <c r="R8" s="10"/>
    </row>
    <row r="9" spans="1:18" ht="12.75" customHeight="1">
      <c r="A9" s="195" t="s">
        <v>164</v>
      </c>
      <c r="B9" s="196"/>
      <c r="C9" s="196"/>
      <c r="D9" s="197"/>
      <c r="E9" s="58">
        <f>E11</f>
        <v>87.412</v>
      </c>
      <c r="F9" s="58">
        <f aca="true" t="shared" si="1" ref="F9:K9">F11</f>
        <v>87.412</v>
      </c>
      <c r="G9" s="58">
        <f t="shared" si="1"/>
        <v>86.245</v>
      </c>
      <c r="H9" s="58">
        <f t="shared" si="1"/>
        <v>1.167</v>
      </c>
      <c r="I9" s="58">
        <f t="shared" si="1"/>
        <v>29</v>
      </c>
      <c r="J9" s="58">
        <f t="shared" si="1"/>
        <v>1.694</v>
      </c>
      <c r="K9" s="58">
        <f t="shared" si="1"/>
        <v>0</v>
      </c>
      <c r="L9" s="10"/>
      <c r="M9" s="10"/>
      <c r="N9" s="10"/>
      <c r="O9" s="10"/>
      <c r="P9" s="10"/>
      <c r="Q9" s="10"/>
      <c r="R9" s="10"/>
    </row>
    <row r="10" spans="1:18" ht="12.75" customHeight="1">
      <c r="A10" s="179" t="s">
        <v>160</v>
      </c>
      <c r="B10" s="180"/>
      <c r="C10" s="180"/>
      <c r="D10" s="181"/>
      <c r="E10" s="161"/>
      <c r="F10" s="161"/>
      <c r="G10" s="161"/>
      <c r="H10" s="161"/>
      <c r="I10" s="161"/>
      <c r="J10" s="161"/>
      <c r="K10" s="161"/>
      <c r="L10" s="10"/>
      <c r="M10" s="10"/>
      <c r="N10" s="10"/>
      <c r="O10" s="10"/>
      <c r="P10" s="10"/>
      <c r="Q10" s="10"/>
      <c r="R10" s="10"/>
    </row>
    <row r="11" spans="1:18" ht="12.75">
      <c r="A11" s="80"/>
      <c r="B11" s="81"/>
      <c r="C11" s="81"/>
      <c r="D11" s="82" t="s">
        <v>158</v>
      </c>
      <c r="E11" s="162">
        <v>87.412</v>
      </c>
      <c r="F11" s="162">
        <v>87.412</v>
      </c>
      <c r="G11" s="162">
        <v>86.245</v>
      </c>
      <c r="H11" s="162">
        <v>1.167</v>
      </c>
      <c r="I11" s="162">
        <v>29</v>
      </c>
      <c r="J11" s="162">
        <v>1.694</v>
      </c>
      <c r="K11" s="162">
        <v>0</v>
      </c>
      <c r="L11" s="10"/>
      <c r="M11" s="10"/>
      <c r="N11" s="10"/>
      <c r="O11" s="10"/>
      <c r="P11" s="10"/>
      <c r="Q11" s="10"/>
      <c r="R11" s="10"/>
    </row>
    <row r="12" spans="1:17" ht="30" customHeight="1">
      <c r="A12" s="198" t="s">
        <v>0</v>
      </c>
      <c r="B12" s="165"/>
      <c r="C12" s="165"/>
      <c r="D12" s="166"/>
      <c r="E12" s="85">
        <f>E14</f>
        <v>0.199</v>
      </c>
      <c r="F12" s="85">
        <f aca="true" t="shared" si="2" ref="F12:K12">F14</f>
        <v>0.199</v>
      </c>
      <c r="G12" s="85">
        <f t="shared" si="2"/>
        <v>0</v>
      </c>
      <c r="H12" s="85">
        <f t="shared" si="2"/>
        <v>0</v>
      </c>
      <c r="I12" s="85">
        <f t="shared" si="2"/>
        <v>32.3</v>
      </c>
      <c r="J12" s="85">
        <f t="shared" si="2"/>
        <v>3.533</v>
      </c>
      <c r="K12" s="85">
        <f t="shared" si="2"/>
        <v>0</v>
      </c>
      <c r="L12" s="10"/>
      <c r="M12" s="10"/>
      <c r="N12" s="10"/>
      <c r="O12" s="10"/>
      <c r="P12" s="10"/>
      <c r="Q12" s="10"/>
    </row>
    <row r="13" spans="1:18" ht="12.75" customHeight="1">
      <c r="A13" s="182" t="s">
        <v>161</v>
      </c>
      <c r="B13" s="183"/>
      <c r="C13" s="183"/>
      <c r="D13" s="184"/>
      <c r="E13" s="58"/>
      <c r="F13" s="58"/>
      <c r="G13" s="58"/>
      <c r="H13" s="58"/>
      <c r="I13" s="58"/>
      <c r="J13" s="58"/>
      <c r="K13" s="58"/>
      <c r="L13" s="10"/>
      <c r="M13" s="10"/>
      <c r="N13" s="10"/>
      <c r="O13" s="10"/>
      <c r="P13" s="10"/>
      <c r="Q13" s="10"/>
      <c r="R13" s="10"/>
    </row>
    <row r="14" spans="1:18" ht="12.75">
      <c r="A14" s="63"/>
      <c r="B14" s="83"/>
      <c r="C14" s="83"/>
      <c r="D14" s="84" t="s">
        <v>162</v>
      </c>
      <c r="E14" s="58">
        <v>0.199</v>
      </c>
      <c r="F14" s="58">
        <v>0.199</v>
      </c>
      <c r="G14" s="58">
        <v>0</v>
      </c>
      <c r="H14" s="58">
        <v>0</v>
      </c>
      <c r="I14" s="58">
        <v>32.3</v>
      </c>
      <c r="J14" s="58">
        <v>3.533</v>
      </c>
      <c r="K14" s="58">
        <v>0</v>
      </c>
      <c r="L14" s="10"/>
      <c r="M14" s="10"/>
      <c r="N14" s="10"/>
      <c r="O14" s="10"/>
      <c r="P14" s="10"/>
      <c r="Q14" s="10"/>
      <c r="R14" s="10"/>
    </row>
    <row r="15" spans="1:18" ht="17.25" customHeight="1">
      <c r="A15" s="185" t="s">
        <v>152</v>
      </c>
      <c r="B15" s="186"/>
      <c r="C15" s="186"/>
      <c r="D15" s="187"/>
      <c r="E15" s="85">
        <f>E17</f>
        <v>150.551</v>
      </c>
      <c r="F15" s="85">
        <f aca="true" t="shared" si="3" ref="F15:K15">F17</f>
        <v>150.551</v>
      </c>
      <c r="G15" s="85">
        <f t="shared" si="3"/>
        <v>114.989</v>
      </c>
      <c r="H15" s="85">
        <f t="shared" si="3"/>
        <v>35.632</v>
      </c>
      <c r="I15" s="85">
        <f t="shared" si="3"/>
        <v>76</v>
      </c>
      <c r="J15" s="85">
        <f t="shared" si="3"/>
        <v>17.111</v>
      </c>
      <c r="K15" s="85">
        <f t="shared" si="3"/>
        <v>0.01</v>
      </c>
      <c r="L15" s="10"/>
      <c r="M15" s="10"/>
      <c r="N15" s="10"/>
      <c r="O15" s="10"/>
      <c r="P15" s="10"/>
      <c r="Q15" s="10"/>
      <c r="R15" s="10"/>
    </row>
    <row r="16" spans="1:18" ht="12.75" customHeight="1">
      <c r="A16" s="14"/>
      <c r="B16" s="188" t="s">
        <v>68</v>
      </c>
      <c r="C16" s="188"/>
      <c r="D16" s="189"/>
      <c r="E16" s="164"/>
      <c r="F16" s="164"/>
      <c r="G16" s="164"/>
      <c r="H16" s="164"/>
      <c r="I16" s="164"/>
      <c r="J16" s="164"/>
      <c r="K16" s="164"/>
      <c r="L16" s="10"/>
      <c r="M16" s="10"/>
      <c r="N16" s="10"/>
      <c r="O16" s="10"/>
      <c r="P16" s="10"/>
      <c r="Q16" s="10"/>
      <c r="R16" s="10"/>
    </row>
    <row r="17" spans="1:18" ht="38.25">
      <c r="A17" s="14"/>
      <c r="B17" s="59"/>
      <c r="C17" s="59"/>
      <c r="D17" s="60" t="s">
        <v>148</v>
      </c>
      <c r="E17" s="58">
        <v>150.551</v>
      </c>
      <c r="F17" s="58">
        <v>150.551</v>
      </c>
      <c r="G17" s="58">
        <v>114.989</v>
      </c>
      <c r="H17" s="58">
        <v>35.632</v>
      </c>
      <c r="I17" s="58">
        <v>76</v>
      </c>
      <c r="J17" s="58">
        <v>17.111</v>
      </c>
      <c r="K17" s="58">
        <v>0.01</v>
      </c>
      <c r="L17" s="10"/>
      <c r="M17" s="10"/>
      <c r="N17" s="10"/>
      <c r="O17" s="10"/>
      <c r="P17" s="10"/>
      <c r="Q17" s="10"/>
      <c r="R17" s="10"/>
    </row>
    <row r="18" spans="1:18" ht="12.75" customHeight="1">
      <c r="A18" s="185" t="s">
        <v>1</v>
      </c>
      <c r="B18" s="186"/>
      <c r="C18" s="186"/>
      <c r="D18" s="187"/>
      <c r="E18" s="85">
        <f>E20+E21+E22+E23+E24+E25+E26</f>
        <v>28.898000000000003</v>
      </c>
      <c r="F18" s="85">
        <f aca="true" t="shared" si="4" ref="F18:K18">F20+F21+F22+F23+F24+F25+F26</f>
        <v>28.898000000000003</v>
      </c>
      <c r="G18" s="85">
        <f t="shared" si="4"/>
        <v>30.507</v>
      </c>
      <c r="H18" s="85">
        <f t="shared" si="4"/>
        <v>7.863999999999999</v>
      </c>
      <c r="I18" s="85">
        <f t="shared" si="4"/>
        <v>49</v>
      </c>
      <c r="J18" s="85">
        <f t="shared" si="4"/>
        <v>4.215000000000001</v>
      </c>
      <c r="K18" s="85">
        <f t="shared" si="4"/>
        <v>0</v>
      </c>
      <c r="L18" s="10"/>
      <c r="M18" s="10"/>
      <c r="N18" s="10"/>
      <c r="O18" s="10"/>
      <c r="P18" s="10"/>
      <c r="Q18" s="10"/>
      <c r="R18" s="10"/>
    </row>
    <row r="19" spans="1:18" ht="12.75" customHeight="1">
      <c r="A19" s="15"/>
      <c r="B19" s="188" t="s">
        <v>68</v>
      </c>
      <c r="C19" s="188"/>
      <c r="D19" s="189"/>
      <c r="E19" s="161"/>
      <c r="F19" s="161"/>
      <c r="G19" s="161"/>
      <c r="H19" s="161"/>
      <c r="I19" s="161"/>
      <c r="J19" s="161"/>
      <c r="K19" s="161"/>
      <c r="L19" s="10"/>
      <c r="M19" s="10"/>
      <c r="N19" s="10"/>
      <c r="O19" s="10"/>
      <c r="P19" s="10"/>
      <c r="Q19" s="10"/>
      <c r="R19" s="10"/>
    </row>
    <row r="20" spans="1:18" ht="12.75">
      <c r="A20" s="15"/>
      <c r="B20" s="57"/>
      <c r="C20" s="57"/>
      <c r="D20" s="79" t="s">
        <v>142</v>
      </c>
      <c r="E20" s="58">
        <v>7.142</v>
      </c>
      <c r="F20" s="58">
        <v>7.142</v>
      </c>
      <c r="G20" s="58">
        <v>6.08</v>
      </c>
      <c r="H20" s="58">
        <v>2.605</v>
      </c>
      <c r="I20" s="58">
        <v>6</v>
      </c>
      <c r="J20" s="58">
        <v>0.557</v>
      </c>
      <c r="K20" s="58">
        <v>0</v>
      </c>
      <c r="L20" s="10"/>
      <c r="M20" s="10"/>
      <c r="N20" s="10"/>
      <c r="O20" s="10"/>
      <c r="P20" s="10"/>
      <c r="Q20" s="10"/>
      <c r="R20" s="10"/>
    </row>
    <row r="21" spans="1:18" ht="12.75">
      <c r="A21" s="15"/>
      <c r="B21" s="61"/>
      <c r="C21" s="61"/>
      <c r="D21" s="62" t="s">
        <v>143</v>
      </c>
      <c r="E21" s="58">
        <v>0.764</v>
      </c>
      <c r="F21" s="58">
        <v>0.764</v>
      </c>
      <c r="G21" s="58">
        <v>2.229</v>
      </c>
      <c r="H21" s="58">
        <v>2.229</v>
      </c>
      <c r="I21" s="58">
        <v>3</v>
      </c>
      <c r="J21" s="58">
        <v>0.232</v>
      </c>
      <c r="K21" s="58">
        <v>0</v>
      </c>
      <c r="L21" s="10"/>
      <c r="M21" s="10"/>
      <c r="N21" s="10"/>
      <c r="O21" s="10"/>
      <c r="P21" s="10"/>
      <c r="Q21" s="10"/>
      <c r="R21" s="10"/>
    </row>
    <row r="22" spans="1:18" ht="12.75">
      <c r="A22" s="15"/>
      <c r="B22" s="61"/>
      <c r="C22" s="61"/>
      <c r="D22" s="62" t="s">
        <v>144</v>
      </c>
      <c r="E22" s="58">
        <v>10.319</v>
      </c>
      <c r="F22" s="58">
        <v>10.319</v>
      </c>
      <c r="G22" s="58">
        <v>11.22</v>
      </c>
      <c r="H22" s="58">
        <v>2.831</v>
      </c>
      <c r="I22" s="58">
        <v>22</v>
      </c>
      <c r="J22" s="58">
        <v>1.887</v>
      </c>
      <c r="K22" s="58">
        <v>0</v>
      </c>
      <c r="L22" s="10"/>
      <c r="M22" s="10"/>
      <c r="N22" s="10"/>
      <c r="O22" s="10"/>
      <c r="P22" s="10"/>
      <c r="Q22" s="10"/>
      <c r="R22" s="10"/>
    </row>
    <row r="23" spans="1:18" ht="12.75">
      <c r="A23" s="15"/>
      <c r="B23" s="59"/>
      <c r="C23" s="59"/>
      <c r="D23" s="60" t="s">
        <v>145</v>
      </c>
      <c r="E23" s="58">
        <v>1.738</v>
      </c>
      <c r="F23" s="58">
        <v>1.738</v>
      </c>
      <c r="G23" s="58">
        <v>2.698</v>
      </c>
      <c r="H23" s="58">
        <v>0.056</v>
      </c>
      <c r="I23" s="58">
        <v>7</v>
      </c>
      <c r="J23" s="58">
        <v>0.634</v>
      </c>
      <c r="K23" s="58">
        <v>0</v>
      </c>
      <c r="L23" s="10"/>
      <c r="M23" s="10"/>
      <c r="N23" s="10"/>
      <c r="O23" s="10"/>
      <c r="P23" s="10"/>
      <c r="Q23" s="10"/>
      <c r="R23" s="10"/>
    </row>
    <row r="24" spans="1:18" ht="12.75">
      <c r="A24" s="15"/>
      <c r="B24" s="59"/>
      <c r="C24" s="59"/>
      <c r="D24" s="60" t="s">
        <v>155</v>
      </c>
      <c r="E24" s="58">
        <v>4.405</v>
      </c>
      <c r="F24" s="58">
        <v>4.405</v>
      </c>
      <c r="G24" s="58">
        <v>3.842</v>
      </c>
      <c r="H24" s="58">
        <v>0.051</v>
      </c>
      <c r="I24" s="58">
        <v>6</v>
      </c>
      <c r="J24" s="58">
        <v>0.659</v>
      </c>
      <c r="K24" s="58">
        <v>0</v>
      </c>
      <c r="L24" s="10"/>
      <c r="M24" s="10"/>
      <c r="N24" s="10"/>
      <c r="O24" s="10"/>
      <c r="P24" s="10"/>
      <c r="Q24" s="10"/>
      <c r="R24" s="10"/>
    </row>
    <row r="25" spans="1:18" ht="12.75">
      <c r="A25" s="15"/>
      <c r="B25" s="59"/>
      <c r="C25" s="59"/>
      <c r="D25" s="60" t="s">
        <v>156</v>
      </c>
      <c r="E25" s="58">
        <v>4.392</v>
      </c>
      <c r="F25" s="58">
        <v>4.392</v>
      </c>
      <c r="G25" s="58">
        <v>4.188</v>
      </c>
      <c r="H25" s="58">
        <v>0.092</v>
      </c>
      <c r="I25" s="58">
        <v>1</v>
      </c>
      <c r="J25" s="58">
        <v>0.126</v>
      </c>
      <c r="K25" s="161">
        <v>0</v>
      </c>
      <c r="L25" s="10"/>
      <c r="M25" s="10"/>
      <c r="N25" s="10"/>
      <c r="O25" s="10"/>
      <c r="P25" s="10"/>
      <c r="Q25" s="10"/>
      <c r="R25" s="10"/>
    </row>
    <row r="26" spans="1:18" ht="12.75" customHeight="1">
      <c r="A26" s="15"/>
      <c r="B26" s="59"/>
      <c r="C26" s="59"/>
      <c r="D26" s="60" t="s">
        <v>157</v>
      </c>
      <c r="E26" s="58">
        <v>0.138</v>
      </c>
      <c r="F26" s="58">
        <v>0.138</v>
      </c>
      <c r="G26" s="58">
        <v>0.25</v>
      </c>
      <c r="H26" s="58">
        <v>0</v>
      </c>
      <c r="I26" s="58">
        <v>4</v>
      </c>
      <c r="J26" s="58">
        <v>0.12</v>
      </c>
      <c r="K26" s="58">
        <v>0</v>
      </c>
      <c r="L26" s="10"/>
      <c r="M26" s="10"/>
      <c r="N26" s="10"/>
      <c r="O26" s="10"/>
      <c r="P26" s="10"/>
      <c r="Q26" s="10"/>
      <c r="R26" s="10"/>
    </row>
    <row r="27" spans="1:18" ht="12.75" customHeight="1">
      <c r="A27" s="185" t="s">
        <v>2</v>
      </c>
      <c r="B27" s="186"/>
      <c r="C27" s="186"/>
      <c r="D27" s="187"/>
      <c r="E27" s="85">
        <f>E29</f>
        <v>114.391</v>
      </c>
      <c r="F27" s="85">
        <f aca="true" t="shared" si="5" ref="F27:K27">F29</f>
        <v>114.391</v>
      </c>
      <c r="G27" s="85">
        <f t="shared" si="5"/>
        <v>106.295</v>
      </c>
      <c r="H27" s="85">
        <f t="shared" si="5"/>
        <v>8.095</v>
      </c>
      <c r="I27" s="85">
        <f t="shared" si="5"/>
        <v>134.4</v>
      </c>
      <c r="J27" s="85">
        <f t="shared" si="5"/>
        <v>26.27</v>
      </c>
      <c r="K27" s="85">
        <f t="shared" si="5"/>
        <v>0.492</v>
      </c>
      <c r="L27" s="10"/>
      <c r="M27" s="10"/>
      <c r="N27" s="10"/>
      <c r="O27" s="10"/>
      <c r="P27" s="10"/>
      <c r="Q27" s="10"/>
      <c r="R27" s="10"/>
    </row>
    <row r="28" spans="1:18" ht="25.5" customHeight="1">
      <c r="A28" s="14"/>
      <c r="B28" s="188" t="s">
        <v>68</v>
      </c>
      <c r="C28" s="188"/>
      <c r="D28" s="189"/>
      <c r="E28" s="161"/>
      <c r="F28" s="161"/>
      <c r="G28" s="161"/>
      <c r="H28" s="161"/>
      <c r="I28" s="161"/>
      <c r="J28" s="161"/>
      <c r="K28" s="161"/>
      <c r="L28" s="10"/>
      <c r="M28" s="10"/>
      <c r="N28" s="10"/>
      <c r="O28" s="10"/>
      <c r="P28" s="10"/>
      <c r="Q28" s="10"/>
      <c r="R28" s="10"/>
    </row>
    <row r="29" spans="1:18" ht="12.75" customHeight="1">
      <c r="A29" s="14"/>
      <c r="B29" s="59"/>
      <c r="C29" s="59"/>
      <c r="D29" s="60" t="s">
        <v>150</v>
      </c>
      <c r="E29" s="58">
        <v>114.391</v>
      </c>
      <c r="F29" s="58">
        <v>114.391</v>
      </c>
      <c r="G29" s="58">
        <v>106.295</v>
      </c>
      <c r="H29" s="58">
        <v>8.095</v>
      </c>
      <c r="I29" s="58">
        <v>134.4</v>
      </c>
      <c r="J29" s="58">
        <v>26.27</v>
      </c>
      <c r="K29" s="58">
        <v>0.492</v>
      </c>
      <c r="L29" s="10"/>
      <c r="M29" s="10"/>
      <c r="N29" s="10"/>
      <c r="O29" s="10"/>
      <c r="P29" s="10"/>
      <c r="Q29" s="10"/>
      <c r="R29" s="10"/>
    </row>
    <row r="30" spans="1:18" ht="12.75" customHeight="1">
      <c r="A30" s="198" t="s">
        <v>3</v>
      </c>
      <c r="B30" s="165"/>
      <c r="C30" s="165"/>
      <c r="D30" s="166"/>
      <c r="E30" s="85">
        <f>E32+E33+E34</f>
        <v>20.924999999999997</v>
      </c>
      <c r="F30" s="85">
        <f aca="true" t="shared" si="6" ref="F30:K30">F32+F33+F34</f>
        <v>20.924999999999997</v>
      </c>
      <c r="G30" s="85">
        <f t="shared" si="6"/>
        <v>15.509</v>
      </c>
      <c r="H30" s="85">
        <f t="shared" si="6"/>
        <v>1.6310000000000002</v>
      </c>
      <c r="I30" s="85">
        <f t="shared" si="6"/>
        <v>21.4</v>
      </c>
      <c r="J30" s="85">
        <f t="shared" si="6"/>
        <v>3.315</v>
      </c>
      <c r="K30" s="85">
        <f t="shared" si="6"/>
        <v>0.072</v>
      </c>
      <c r="L30" s="10"/>
      <c r="M30" s="10"/>
      <c r="N30" s="10"/>
      <c r="O30" s="10"/>
      <c r="P30" s="10"/>
      <c r="Q30" s="10"/>
      <c r="R30" s="10"/>
    </row>
    <row r="31" spans="1:18" ht="12.75" customHeight="1">
      <c r="A31" s="14"/>
      <c r="B31" s="188" t="s">
        <v>68</v>
      </c>
      <c r="C31" s="188"/>
      <c r="D31" s="189"/>
      <c r="E31" s="164"/>
      <c r="F31" s="164"/>
      <c r="G31" s="164"/>
      <c r="H31" s="164"/>
      <c r="I31" s="164"/>
      <c r="J31" s="164"/>
      <c r="K31" s="164"/>
      <c r="L31" s="10"/>
      <c r="M31" s="10"/>
      <c r="N31" s="10"/>
      <c r="O31" s="10"/>
      <c r="P31" s="10"/>
      <c r="Q31" s="10"/>
      <c r="R31" s="10"/>
    </row>
    <row r="32" spans="1:18" ht="38.25">
      <c r="A32" s="14"/>
      <c r="B32" s="61"/>
      <c r="C32" s="61"/>
      <c r="D32" s="163" t="s">
        <v>170</v>
      </c>
      <c r="E32" s="58">
        <v>8.235</v>
      </c>
      <c r="F32" s="58">
        <v>8.235</v>
      </c>
      <c r="G32" s="58">
        <v>5.686</v>
      </c>
      <c r="H32" s="58">
        <v>1.364</v>
      </c>
      <c r="I32" s="58">
        <v>9</v>
      </c>
      <c r="J32" s="58">
        <v>1.045</v>
      </c>
      <c r="K32" s="58">
        <v>0</v>
      </c>
      <c r="L32" s="46"/>
      <c r="M32" s="46"/>
      <c r="N32" s="46"/>
      <c r="O32" s="46"/>
      <c r="P32" s="46"/>
      <c r="Q32" s="46"/>
      <c r="R32" s="46"/>
    </row>
    <row r="33" spans="1:18" ht="12.75">
      <c r="A33" s="14"/>
      <c r="B33" s="61"/>
      <c r="C33" s="61"/>
      <c r="D33" s="163" t="s">
        <v>172</v>
      </c>
      <c r="E33" s="58"/>
      <c r="F33" s="58"/>
      <c r="G33" s="58"/>
      <c r="H33" s="58"/>
      <c r="I33" s="58">
        <v>3.3</v>
      </c>
      <c r="J33" s="58">
        <v>0.359</v>
      </c>
      <c r="K33" s="58">
        <v>0.072</v>
      </c>
      <c r="L33" s="46"/>
      <c r="M33" s="46"/>
      <c r="N33" s="46"/>
      <c r="O33" s="46"/>
      <c r="P33" s="46"/>
      <c r="Q33" s="46"/>
      <c r="R33" s="46"/>
    </row>
    <row r="34" spans="1:18" ht="26.25" thickBot="1">
      <c r="A34" s="14"/>
      <c r="B34" s="61"/>
      <c r="C34" s="61"/>
      <c r="D34" s="62" t="s">
        <v>151</v>
      </c>
      <c r="E34" s="58">
        <v>12.69</v>
      </c>
      <c r="F34" s="58">
        <v>12.69</v>
      </c>
      <c r="G34" s="58">
        <v>9.823</v>
      </c>
      <c r="H34" s="58">
        <v>0.267</v>
      </c>
      <c r="I34" s="58">
        <v>9.1</v>
      </c>
      <c r="J34" s="58">
        <v>1.911</v>
      </c>
      <c r="K34" s="58">
        <v>0</v>
      </c>
      <c r="L34" s="46"/>
      <c r="M34" s="46"/>
      <c r="N34" s="46"/>
      <c r="O34" s="46"/>
      <c r="P34" s="46"/>
      <c r="Q34" s="46"/>
      <c r="R34" s="46"/>
    </row>
    <row r="35" spans="1:18" ht="17.25" customHeight="1" thickBot="1" thickTop="1">
      <c r="A35" s="176" t="s">
        <v>163</v>
      </c>
      <c r="B35" s="177"/>
      <c r="C35" s="177"/>
      <c r="D35" s="178"/>
      <c r="E35" s="85">
        <f>E8+E12+E15+E18+E27+E30</f>
        <v>402.37600000000003</v>
      </c>
      <c r="F35" s="85">
        <f aca="true" t="shared" si="7" ref="F35:K35">F8+F12+F15+F18+F27+F30</f>
        <v>402.37600000000003</v>
      </c>
      <c r="G35" s="85">
        <f t="shared" si="7"/>
        <v>353.545</v>
      </c>
      <c r="H35" s="85">
        <f t="shared" si="7"/>
        <v>54.388999999999996</v>
      </c>
      <c r="I35" s="85">
        <f t="shared" si="7"/>
        <v>342.1</v>
      </c>
      <c r="J35" s="85">
        <f t="shared" si="7"/>
        <v>56.138</v>
      </c>
      <c r="K35" s="85">
        <f t="shared" si="7"/>
        <v>0.574</v>
      </c>
      <c r="L35" s="46"/>
      <c r="M35" s="46"/>
      <c r="N35" s="46"/>
      <c r="O35" s="46"/>
      <c r="P35" s="46"/>
      <c r="Q35" s="46"/>
      <c r="R35" s="46"/>
    </row>
    <row r="36" spans="12:22" ht="36" customHeight="1" thickTop="1">
      <c r="L36" s="10"/>
      <c r="M36" s="10"/>
      <c r="N36" s="45"/>
      <c r="O36" s="10"/>
      <c r="P36" s="10"/>
      <c r="Q36" s="10"/>
      <c r="R36" s="10"/>
      <c r="S36" s="10"/>
      <c r="T36" s="10"/>
      <c r="U36" s="10"/>
      <c r="V36" s="10"/>
    </row>
    <row r="37" spans="12:22" ht="12.75"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</sheetData>
  <mergeCells count="19">
    <mergeCell ref="A9:D9"/>
    <mergeCell ref="A12:D12"/>
    <mergeCell ref="A8:D8"/>
    <mergeCell ref="A30:D30"/>
    <mergeCell ref="A6:D6"/>
    <mergeCell ref="F1:K1"/>
    <mergeCell ref="A3:K3"/>
    <mergeCell ref="A4:K4"/>
    <mergeCell ref="J5:K5"/>
    <mergeCell ref="A35:D35"/>
    <mergeCell ref="A10:D10"/>
    <mergeCell ref="A13:D13"/>
    <mergeCell ref="A15:D15"/>
    <mergeCell ref="B16:D16"/>
    <mergeCell ref="A18:D18"/>
    <mergeCell ref="B19:D19"/>
    <mergeCell ref="A27:D27"/>
    <mergeCell ref="B28:D28"/>
    <mergeCell ref="B31:D31"/>
  </mergeCells>
  <printOptions horizontalCentered="1"/>
  <pageMargins left="0.3937007874015748" right="0" top="0.3937007874015748" bottom="0.3937007874015748" header="0.5118110236220472" footer="0.5118110236220472"/>
  <pageSetup fitToHeight="2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87"/>
  <sheetViews>
    <sheetView zoomScale="50" zoomScaleNormal="50" workbookViewId="0" topLeftCell="A4">
      <selection activeCell="I21" sqref="I21"/>
    </sheetView>
  </sheetViews>
  <sheetFormatPr defaultColWidth="9.00390625" defaultRowHeight="12.75"/>
  <cols>
    <col min="1" max="1" width="94.25390625" style="0" customWidth="1"/>
    <col min="2" max="2" width="31.75390625" style="0" customWidth="1"/>
    <col min="3" max="3" width="24.25390625" style="0" customWidth="1"/>
    <col min="4" max="4" width="21.875" style="0" customWidth="1"/>
    <col min="5" max="5" width="33.125" style="0" customWidth="1"/>
    <col min="6" max="6" width="24.125" style="0" customWidth="1"/>
    <col min="7" max="7" width="32.25390625" style="0" customWidth="1"/>
    <col min="8" max="8" width="23.875" style="0" customWidth="1"/>
    <col min="9" max="9" width="30.75390625" style="0" customWidth="1"/>
  </cols>
  <sheetData>
    <row r="2" spans="1:9" ht="56.25" customHeight="1">
      <c r="A2" s="201" t="s">
        <v>133</v>
      </c>
      <c r="B2" s="201"/>
      <c r="C2" s="201"/>
      <c r="D2" s="201"/>
      <c r="E2" s="201"/>
      <c r="F2" s="201"/>
      <c r="G2" s="201"/>
      <c r="H2" s="201"/>
      <c r="I2" s="201"/>
    </row>
    <row r="3" spans="1:9" ht="20.25">
      <c r="A3" s="202" t="s">
        <v>141</v>
      </c>
      <c r="B3" s="202"/>
      <c r="C3" s="202"/>
      <c r="D3" s="202"/>
      <c r="E3" s="202"/>
      <c r="F3" s="202"/>
      <c r="G3" s="202"/>
      <c r="H3" s="202"/>
      <c r="I3" s="202"/>
    </row>
    <row r="4" ht="12.75">
      <c r="B4" s="19"/>
    </row>
    <row r="5" spans="1:23" ht="97.5" customHeight="1">
      <c r="A5" s="203" t="s">
        <v>131</v>
      </c>
      <c r="B5" s="206" t="s">
        <v>4</v>
      </c>
      <c r="C5" s="209" t="s">
        <v>69</v>
      </c>
      <c r="D5" s="210"/>
      <c r="E5" s="211"/>
      <c r="F5" s="218" t="s">
        <v>70</v>
      </c>
      <c r="G5" s="221" t="s">
        <v>71</v>
      </c>
      <c r="H5" s="222"/>
      <c r="I5" s="223" t="s">
        <v>72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5.75" customHeight="1">
      <c r="A6" s="204"/>
      <c r="B6" s="207"/>
      <c r="C6" s="212"/>
      <c r="D6" s="213"/>
      <c r="E6" s="214"/>
      <c r="F6" s="219"/>
      <c r="G6" s="218" t="s">
        <v>171</v>
      </c>
      <c r="H6" s="218" t="s">
        <v>165</v>
      </c>
      <c r="I6" s="2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customHeight="1">
      <c r="A7" s="204"/>
      <c r="B7" s="207"/>
      <c r="C7" s="215"/>
      <c r="D7" s="216"/>
      <c r="E7" s="217"/>
      <c r="F7" s="219"/>
      <c r="G7" s="219"/>
      <c r="H7" s="219"/>
      <c r="I7" s="22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52.5">
      <c r="A8" s="205"/>
      <c r="B8" s="208"/>
      <c r="C8" s="20" t="s">
        <v>6</v>
      </c>
      <c r="D8" s="20" t="s">
        <v>171</v>
      </c>
      <c r="E8" s="20" t="s">
        <v>165</v>
      </c>
      <c r="F8" s="220"/>
      <c r="G8" s="220"/>
      <c r="H8" s="220"/>
      <c r="I8" s="2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52.5">
      <c r="A9" s="50" t="s">
        <v>73</v>
      </c>
      <c r="B9" s="23" t="s">
        <v>74</v>
      </c>
      <c r="C9" s="20">
        <v>1</v>
      </c>
      <c r="D9" s="20"/>
      <c r="E9" s="20">
        <v>3</v>
      </c>
      <c r="F9" s="24">
        <v>4</v>
      </c>
      <c r="G9" s="22">
        <v>5</v>
      </c>
      <c r="H9" s="22">
        <v>6</v>
      </c>
      <c r="I9" s="51" t="s">
        <v>132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27">
      <c r="A10" s="232" t="s">
        <v>75</v>
      </c>
      <c r="B10" s="233"/>
      <c r="C10" s="233"/>
      <c r="D10" s="233"/>
      <c r="E10" s="233"/>
      <c r="F10" s="233"/>
      <c r="G10" s="233"/>
      <c r="H10" s="233"/>
      <c r="I10" s="234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9" ht="27">
      <c r="A11" s="226" t="s">
        <v>79</v>
      </c>
      <c r="B11" s="227"/>
      <c r="C11" s="227"/>
      <c r="D11" s="227"/>
      <c r="E11" s="227"/>
      <c r="F11" s="227"/>
      <c r="G11" s="227"/>
      <c r="H11" s="227"/>
      <c r="I11" s="228"/>
    </row>
    <row r="12" spans="1:9" ht="52.5">
      <c r="A12" s="53" t="s">
        <v>80</v>
      </c>
      <c r="B12" s="54" t="s">
        <v>81</v>
      </c>
      <c r="C12" s="27"/>
      <c r="D12" s="27"/>
      <c r="E12" s="27"/>
      <c r="F12" s="96"/>
      <c r="G12" s="28"/>
      <c r="H12" s="28"/>
      <c r="I12" s="95"/>
    </row>
    <row r="13" spans="1:9" ht="26.25">
      <c r="A13" s="29" t="s">
        <v>82</v>
      </c>
      <c r="B13" s="30" t="s">
        <v>83</v>
      </c>
      <c r="C13" s="27" t="s">
        <v>77</v>
      </c>
      <c r="D13" s="64">
        <v>0</v>
      </c>
      <c r="E13" s="64">
        <v>2.2</v>
      </c>
      <c r="F13" s="96">
        <v>5.79</v>
      </c>
      <c r="G13" s="104">
        <f>D13*F13</f>
        <v>0</v>
      </c>
      <c r="H13" s="104">
        <f>E13*F13</f>
        <v>12.738000000000001</v>
      </c>
      <c r="I13" s="105">
        <f>G13/H13*100</f>
        <v>0</v>
      </c>
    </row>
    <row r="14" spans="1:9" ht="52.5">
      <c r="A14" s="53" t="s">
        <v>84</v>
      </c>
      <c r="B14" s="54" t="s">
        <v>85</v>
      </c>
      <c r="C14" s="27"/>
      <c r="D14" s="27"/>
      <c r="E14" s="27"/>
      <c r="F14" s="96"/>
      <c r="G14" s="106"/>
      <c r="H14" s="106"/>
      <c r="I14" s="105"/>
    </row>
    <row r="15" spans="1:9" ht="26.25">
      <c r="A15" s="29" t="s">
        <v>86</v>
      </c>
      <c r="B15" s="30" t="s">
        <v>87</v>
      </c>
      <c r="C15" s="27" t="s">
        <v>77</v>
      </c>
      <c r="D15" s="94">
        <v>34.7</v>
      </c>
      <c r="E15" s="94">
        <v>112.5</v>
      </c>
      <c r="F15" s="96">
        <v>8.46</v>
      </c>
      <c r="G15" s="107">
        <f>D15*F15</f>
        <v>293.56200000000007</v>
      </c>
      <c r="H15" s="107">
        <f>E15*F15</f>
        <v>951.7500000000001</v>
      </c>
      <c r="I15" s="105">
        <f>G15/H15*100</f>
        <v>30.844444444444445</v>
      </c>
    </row>
    <row r="16" spans="1:9" ht="55.5" customHeight="1">
      <c r="A16" s="32" t="s">
        <v>88</v>
      </c>
      <c r="B16" s="33" t="s">
        <v>89</v>
      </c>
      <c r="C16" s="27"/>
      <c r="D16" s="27"/>
      <c r="E16" s="27"/>
      <c r="F16" s="96"/>
      <c r="G16" s="106"/>
      <c r="H16" s="106"/>
      <c r="I16" s="105"/>
    </row>
    <row r="17" spans="1:9" ht="102.75" customHeight="1">
      <c r="A17" s="53" t="s">
        <v>90</v>
      </c>
      <c r="B17" s="30" t="s">
        <v>91</v>
      </c>
      <c r="C17" s="27"/>
      <c r="D17" s="27"/>
      <c r="E17" s="27"/>
      <c r="F17" s="96"/>
      <c r="G17" s="106"/>
      <c r="H17" s="106"/>
      <c r="I17" s="105"/>
    </row>
    <row r="18" spans="1:9" ht="52.5">
      <c r="A18" s="29" t="s">
        <v>92</v>
      </c>
      <c r="B18" s="30" t="s">
        <v>93</v>
      </c>
      <c r="C18" s="27" t="s">
        <v>76</v>
      </c>
      <c r="D18" s="64">
        <v>43.14</v>
      </c>
      <c r="E18" s="64">
        <v>11.45</v>
      </c>
      <c r="F18" s="96">
        <v>2716.41</v>
      </c>
      <c r="G18" s="107">
        <f>D18*F18</f>
        <v>117185.9274</v>
      </c>
      <c r="H18" s="107">
        <f>E18*F18</f>
        <v>31102.894499999995</v>
      </c>
      <c r="I18" s="105">
        <f>G18/H18*100</f>
        <v>376.76855895196513</v>
      </c>
    </row>
    <row r="19" spans="1:9" ht="27.75">
      <c r="A19" s="69" t="s">
        <v>78</v>
      </c>
      <c r="B19" s="70" t="s">
        <v>130</v>
      </c>
      <c r="C19" s="65" t="s">
        <v>130</v>
      </c>
      <c r="D19" s="65" t="s">
        <v>130</v>
      </c>
      <c r="E19" s="65" t="s">
        <v>130</v>
      </c>
      <c r="F19" s="97" t="s">
        <v>130</v>
      </c>
      <c r="G19" s="108">
        <f>G13+G15+G18</f>
        <v>117479.4894</v>
      </c>
      <c r="H19" s="108">
        <f>H13+H15+H18</f>
        <v>32067.382499999996</v>
      </c>
      <c r="I19" s="109">
        <f>G19/H19*100</f>
        <v>366.3519758745511</v>
      </c>
    </row>
    <row r="20" spans="1:9" ht="27" customHeight="1">
      <c r="A20" s="235" t="s">
        <v>95</v>
      </c>
      <c r="B20" s="236"/>
      <c r="C20" s="236"/>
      <c r="D20" s="236"/>
      <c r="E20" s="236"/>
      <c r="F20" s="236"/>
      <c r="G20" s="236"/>
      <c r="H20" s="236"/>
      <c r="I20" s="237"/>
    </row>
    <row r="21" spans="1:10" ht="26.25">
      <c r="A21" s="71" t="s">
        <v>97</v>
      </c>
      <c r="B21" s="72" t="s">
        <v>98</v>
      </c>
      <c r="C21" s="64" t="s">
        <v>96</v>
      </c>
      <c r="D21" s="64">
        <v>5.65</v>
      </c>
      <c r="E21" s="64">
        <v>4.4</v>
      </c>
      <c r="F21" s="49">
        <v>288.31</v>
      </c>
      <c r="G21" s="104">
        <f>D21*F21</f>
        <v>1628.9515000000001</v>
      </c>
      <c r="H21" s="104">
        <f>E21*F21</f>
        <v>1268.564</v>
      </c>
      <c r="I21" s="105">
        <f>G21/H21*100</f>
        <v>128.4090909090909</v>
      </c>
      <c r="J21" s="68"/>
    </row>
    <row r="22" spans="1:9" ht="71.25" customHeight="1">
      <c r="A22" s="73" t="s">
        <v>99</v>
      </c>
      <c r="B22" s="74" t="s">
        <v>130</v>
      </c>
      <c r="C22" s="65" t="s">
        <v>130</v>
      </c>
      <c r="D22" s="65" t="s">
        <v>130</v>
      </c>
      <c r="E22" s="65" t="s">
        <v>130</v>
      </c>
      <c r="F22" s="98" t="s">
        <v>130</v>
      </c>
      <c r="G22" s="108">
        <f>G19+G21</f>
        <v>119108.4409</v>
      </c>
      <c r="H22" s="108">
        <f>H19+H21</f>
        <v>33335.9465</v>
      </c>
      <c r="I22" s="109">
        <f>G22/H22*100</f>
        <v>357.2973123771962</v>
      </c>
    </row>
    <row r="23" spans="1:9" ht="27" customHeight="1">
      <c r="A23" s="226" t="s">
        <v>166</v>
      </c>
      <c r="B23" s="227"/>
      <c r="C23" s="227"/>
      <c r="D23" s="227"/>
      <c r="E23" s="227"/>
      <c r="F23" s="227"/>
      <c r="G23" s="227"/>
      <c r="H23" s="227"/>
      <c r="I23" s="228"/>
    </row>
    <row r="24" spans="1:9" ht="26.25">
      <c r="A24" s="55" t="s">
        <v>100</v>
      </c>
      <c r="B24" s="35" t="s">
        <v>101</v>
      </c>
      <c r="C24" s="25"/>
      <c r="D24" s="25"/>
      <c r="E24" s="25"/>
      <c r="F24" s="48"/>
      <c r="G24" s="26"/>
      <c r="H24" s="26"/>
      <c r="I24" s="100"/>
    </row>
    <row r="25" spans="1:9" ht="45" customHeight="1">
      <c r="A25" s="38" t="s">
        <v>102</v>
      </c>
      <c r="B25" s="30" t="s">
        <v>103</v>
      </c>
      <c r="C25" s="31" t="s">
        <v>94</v>
      </c>
      <c r="D25" s="64">
        <v>160.5</v>
      </c>
      <c r="E25" s="27">
        <v>191.87</v>
      </c>
      <c r="F25" s="49">
        <v>509.11</v>
      </c>
      <c r="G25" s="107">
        <f>D25*F25</f>
        <v>81712.155</v>
      </c>
      <c r="H25" s="107">
        <f>E25*F25</f>
        <v>97682.9357</v>
      </c>
      <c r="I25" s="105">
        <f>G25/H25*100</f>
        <v>83.65038828373378</v>
      </c>
    </row>
    <row r="26" spans="1:10" ht="27.75">
      <c r="A26" s="52" t="s">
        <v>78</v>
      </c>
      <c r="B26" s="47" t="s">
        <v>130</v>
      </c>
      <c r="C26" s="34" t="s">
        <v>130</v>
      </c>
      <c r="D26" s="34" t="s">
        <v>130</v>
      </c>
      <c r="E26" s="34" t="s">
        <v>130</v>
      </c>
      <c r="F26" s="99" t="s">
        <v>130</v>
      </c>
      <c r="G26" s="110">
        <f>G25</f>
        <v>81712.155</v>
      </c>
      <c r="H26" s="110">
        <f>H25</f>
        <v>97682.9357</v>
      </c>
      <c r="I26" s="111">
        <f>G26/H26*100</f>
        <v>83.65038828373378</v>
      </c>
      <c r="J26" s="68"/>
    </row>
    <row r="27" spans="1:9" ht="27">
      <c r="A27" s="229" t="s">
        <v>167</v>
      </c>
      <c r="B27" s="230"/>
      <c r="C27" s="230"/>
      <c r="D27" s="230"/>
      <c r="E27" s="230"/>
      <c r="F27" s="230"/>
      <c r="G27" s="230"/>
      <c r="H27" s="230"/>
      <c r="I27" s="231"/>
    </row>
    <row r="28" spans="1:9" ht="26.25">
      <c r="A28" s="36" t="s">
        <v>105</v>
      </c>
      <c r="B28" s="37"/>
      <c r="C28" s="25" t="s">
        <v>77</v>
      </c>
      <c r="D28" s="67">
        <v>4.458</v>
      </c>
      <c r="E28" s="67">
        <v>2.16</v>
      </c>
      <c r="F28" s="48">
        <v>109.5</v>
      </c>
      <c r="G28" s="103">
        <f>D28*F28</f>
        <v>488.151</v>
      </c>
      <c r="H28" s="103">
        <f>E28*F28</f>
        <v>236.52</v>
      </c>
      <c r="I28" s="112">
        <f>G28/H28*100</f>
        <v>206.38888888888886</v>
      </c>
    </row>
    <row r="29" spans="1:9" ht="26.25">
      <c r="A29" s="56" t="s">
        <v>106</v>
      </c>
      <c r="B29" s="39"/>
      <c r="C29" s="27" t="s">
        <v>77</v>
      </c>
      <c r="D29" s="64"/>
      <c r="E29" s="64"/>
      <c r="F29" s="49">
        <v>315.2</v>
      </c>
      <c r="G29" s="113"/>
      <c r="H29" s="113"/>
      <c r="I29" s="114"/>
    </row>
    <row r="30" spans="1:9" ht="26.25">
      <c r="A30" s="38" t="s">
        <v>107</v>
      </c>
      <c r="B30" s="39"/>
      <c r="C30" s="27" t="s">
        <v>77</v>
      </c>
      <c r="D30" s="64"/>
      <c r="E30" s="64"/>
      <c r="F30" s="49">
        <v>444</v>
      </c>
      <c r="G30" s="113"/>
      <c r="H30" s="113"/>
      <c r="I30" s="114"/>
    </row>
    <row r="31" spans="1:9" ht="26.25">
      <c r="A31" s="38" t="s">
        <v>108</v>
      </c>
      <c r="B31" s="39"/>
      <c r="C31" s="27" t="s">
        <v>77</v>
      </c>
      <c r="D31" s="64">
        <v>0.659</v>
      </c>
      <c r="E31" s="64">
        <v>0.679</v>
      </c>
      <c r="F31" s="49">
        <v>1500</v>
      </c>
      <c r="G31" s="115">
        <f>D31*F31</f>
        <v>988.5</v>
      </c>
      <c r="H31" s="115">
        <f>E31*F31</f>
        <v>1018.5000000000001</v>
      </c>
      <c r="I31" s="114">
        <f>G31/H31*100</f>
        <v>97.0544918998527</v>
      </c>
    </row>
    <row r="32" spans="1:9" ht="26.25">
      <c r="A32" s="38" t="s">
        <v>109</v>
      </c>
      <c r="B32" s="39"/>
      <c r="C32" s="27" t="s">
        <v>77</v>
      </c>
      <c r="D32" s="64">
        <v>4.389</v>
      </c>
      <c r="E32" s="64">
        <v>4.788</v>
      </c>
      <c r="F32" s="49">
        <v>296.3</v>
      </c>
      <c r="G32" s="115">
        <f>D32*F32</f>
        <v>1300.4607</v>
      </c>
      <c r="H32" s="115">
        <f>E32*F32</f>
        <v>1418.6844</v>
      </c>
      <c r="I32" s="114">
        <f>G32/H32*100</f>
        <v>91.66666666666666</v>
      </c>
    </row>
    <row r="33" spans="1:9" ht="27.75">
      <c r="A33" s="52" t="s">
        <v>78</v>
      </c>
      <c r="B33" s="47" t="s">
        <v>130</v>
      </c>
      <c r="C33" s="34" t="s">
        <v>130</v>
      </c>
      <c r="D33" s="65" t="s">
        <v>130</v>
      </c>
      <c r="E33" s="65" t="s">
        <v>130</v>
      </c>
      <c r="F33" s="99" t="s">
        <v>130</v>
      </c>
      <c r="G33" s="108">
        <f>G28+G29+G30+G31+G32</f>
        <v>2777.1117000000004</v>
      </c>
      <c r="H33" s="108">
        <f>H28+H29+H30+H31+H32</f>
        <v>2673.7044000000005</v>
      </c>
      <c r="I33" s="109">
        <f>G33/H33*100</f>
        <v>103.86756666144544</v>
      </c>
    </row>
    <row r="34" spans="1:15" ht="26.25">
      <c r="A34" s="78" t="s">
        <v>153</v>
      </c>
      <c r="B34" s="76"/>
      <c r="C34" s="77"/>
      <c r="D34" s="101"/>
      <c r="E34" s="101"/>
      <c r="F34" s="102"/>
      <c r="G34" s="116">
        <f>G22+G26+G33</f>
        <v>203597.70760000002</v>
      </c>
      <c r="H34" s="116">
        <f>H22+H26+H33</f>
        <v>133692.58659999998</v>
      </c>
      <c r="I34" s="109">
        <f>G34/H34*100</f>
        <v>152.28795610720874</v>
      </c>
      <c r="O34" t="s">
        <v>147</v>
      </c>
    </row>
    <row r="35" spans="1:9" ht="20.25">
      <c r="A35" s="40"/>
      <c r="B35" s="41"/>
      <c r="C35" s="40"/>
      <c r="D35" s="40"/>
      <c r="E35" s="40"/>
      <c r="F35" s="40"/>
      <c r="G35" s="117"/>
      <c r="H35" s="117"/>
      <c r="I35" s="117"/>
    </row>
    <row r="36" spans="1:9" ht="20.25">
      <c r="A36" s="40"/>
      <c r="B36" s="41"/>
      <c r="C36" s="40"/>
      <c r="D36" s="40"/>
      <c r="E36" s="40"/>
      <c r="F36" s="40"/>
      <c r="G36" s="42"/>
      <c r="H36" s="42"/>
      <c r="I36" s="42"/>
    </row>
    <row r="37" spans="1:9" ht="20.25">
      <c r="A37" s="40"/>
      <c r="B37" s="41"/>
      <c r="C37" s="40"/>
      <c r="D37" s="40"/>
      <c r="E37" s="40"/>
      <c r="F37" s="40"/>
      <c r="G37" s="93"/>
      <c r="H37" s="42"/>
      <c r="I37" s="42"/>
    </row>
    <row r="38" spans="1:9" ht="20.25">
      <c r="A38" s="40"/>
      <c r="B38" s="41"/>
      <c r="C38" s="40"/>
      <c r="D38" s="40"/>
      <c r="E38" s="40"/>
      <c r="F38" s="40"/>
      <c r="G38" s="42"/>
      <c r="H38" s="42"/>
      <c r="I38" s="42"/>
    </row>
    <row r="39" spans="1:9" ht="20.25">
      <c r="A39" s="40"/>
      <c r="B39" s="41"/>
      <c r="C39" s="40"/>
      <c r="D39" s="40"/>
      <c r="E39" s="40"/>
      <c r="F39" s="40"/>
      <c r="G39" s="42"/>
      <c r="H39" s="42"/>
      <c r="I39" s="42"/>
    </row>
    <row r="40" spans="1:9" ht="20.25">
      <c r="A40" s="40"/>
      <c r="B40" s="41"/>
      <c r="C40" s="40"/>
      <c r="D40" s="40"/>
      <c r="E40" s="40"/>
      <c r="F40" s="40"/>
      <c r="G40" s="42"/>
      <c r="H40" s="42"/>
      <c r="I40" s="42"/>
    </row>
    <row r="41" spans="1:6" ht="12.75">
      <c r="A41" s="43"/>
      <c r="B41" s="44"/>
      <c r="C41" s="43"/>
      <c r="D41" s="43"/>
      <c r="E41" s="43"/>
      <c r="F41" s="43"/>
    </row>
    <row r="42" spans="1:6" ht="12.75">
      <c r="A42" s="43"/>
      <c r="B42" s="44"/>
      <c r="C42" s="43"/>
      <c r="D42" s="43"/>
      <c r="E42" s="43"/>
      <c r="F42" s="43"/>
    </row>
    <row r="43" spans="1:6" ht="12.75">
      <c r="A43" s="43"/>
      <c r="B43" s="44"/>
      <c r="C43" s="43"/>
      <c r="D43" s="43"/>
      <c r="E43" s="43"/>
      <c r="F43" s="43"/>
    </row>
    <row r="44" spans="1:6" ht="12.75">
      <c r="A44" s="43"/>
      <c r="B44" s="44"/>
      <c r="C44" s="43"/>
      <c r="D44" s="43"/>
      <c r="E44" s="43"/>
      <c r="F44" s="43"/>
    </row>
    <row r="45" spans="1:6" ht="12.75">
      <c r="A45" s="43"/>
      <c r="B45" s="44"/>
      <c r="C45" s="43"/>
      <c r="D45" s="43"/>
      <c r="E45" s="43"/>
      <c r="F45" s="43"/>
    </row>
    <row r="46" spans="1:6" ht="12.75">
      <c r="A46" s="43"/>
      <c r="B46" s="44"/>
      <c r="C46" s="43"/>
      <c r="D46" s="43"/>
      <c r="E46" s="43"/>
      <c r="F46" s="43"/>
    </row>
    <row r="47" spans="1:6" ht="12.75">
      <c r="A47" s="43"/>
      <c r="B47" s="44"/>
      <c r="C47" s="43"/>
      <c r="D47" s="43"/>
      <c r="E47" s="43"/>
      <c r="F47" s="43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</sheetData>
  <mergeCells count="15">
    <mergeCell ref="A23:I23"/>
    <mergeCell ref="A27:I27"/>
    <mergeCell ref="A10:I10"/>
    <mergeCell ref="A11:I11"/>
    <mergeCell ref="A20:I20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Программист</cp:lastModifiedBy>
  <cp:lastPrinted>2015-11-03T10:48:30Z</cp:lastPrinted>
  <dcterms:created xsi:type="dcterms:W3CDTF">2006-03-06T08:26:24Z</dcterms:created>
  <dcterms:modified xsi:type="dcterms:W3CDTF">2015-11-05T09:44:12Z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