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4325" windowHeight="5265" activeTab="0"/>
  </bookViews>
  <sheets>
    <sheet name="Ожидаемое" sheetId="1" r:id="rId1"/>
  </sheets>
  <definedNames>
    <definedName name="_xlnm._FilterDatabase" localSheetId="0" hidden="1">'Ожидаемое'!$A$3:$E$36</definedName>
    <definedName name="Z_0EF817AA_4526_462E_B9E1_8EBC8F594ADB_.wvu.Cols" localSheetId="0" hidden="1">'Ожидаемое'!$F:$F</definedName>
    <definedName name="Z_0EF817AA_4526_462E_B9E1_8EBC8F594ADB_.wvu.FilterData" localSheetId="0" hidden="1">'Ожидаемое'!$A$3:$E$36</definedName>
    <definedName name="Z_0EF817AA_4526_462E_B9E1_8EBC8F594ADB_.wvu.PrintArea" localSheetId="0" hidden="1">'Ожидаемое'!$A$3:$E$36</definedName>
    <definedName name="Z_0EF817AA_4526_462E_B9E1_8EBC8F594ADB_.wvu.PrintTitles" localSheetId="0" hidden="1">'Ожидаемое'!$3:$3</definedName>
    <definedName name="Z_29F181D9_8B87_456A_A146_FEBF8CD4EC53_.wvu.FilterData" localSheetId="0" hidden="1">'Ожидаемое'!$A$3:$C$3</definedName>
    <definedName name="Z_2E90A4CF_FD98_4A7D_9F95_E68F51722ACE_.wvu.FilterData" localSheetId="0" hidden="1">'Ожидаемое'!$A$3:$E$3</definedName>
    <definedName name="Z_46A45F4B_8B24_4D8C_9233_C8DAE3047A58_.wvu.FilterData" localSheetId="0" hidden="1">'Ожидаемое'!$A$3:$C$3</definedName>
    <definedName name="Z_46A45F4B_8B24_4D8C_9233_C8DAE3047A58_.wvu.PrintTitles" localSheetId="0" hidden="1">'Ожидаемое'!$3:$3</definedName>
    <definedName name="Z_4E3AEC42_53FE_4961_A45D_EA4B728A8796_.wvu.Cols" localSheetId="0" hidden="1">'Ожидаемое'!$F:$F</definedName>
    <definedName name="Z_4E3AEC42_53FE_4961_A45D_EA4B728A8796_.wvu.FilterData" localSheetId="0" hidden="1">'Ожидаемое'!$A$3:$E$36</definedName>
    <definedName name="Z_4E3AEC42_53FE_4961_A45D_EA4B728A8796_.wvu.PrintArea" localSheetId="0" hidden="1">'Ожидаемое'!$A$3:$E$36</definedName>
    <definedName name="Z_4E3AEC42_53FE_4961_A45D_EA4B728A8796_.wvu.PrintTitles" localSheetId="0" hidden="1">'Ожидаемое'!$3:$3</definedName>
    <definedName name="Z_5CEB1882_4064_4733_A34E_D24B026BEEE9_.wvu.FilterData" localSheetId="0" hidden="1">'Ожидаемое'!$A$3:$E$3</definedName>
    <definedName name="Z_5CEB1882_4064_4733_A34E_D24B026BEEE9_.wvu.PrintTitles" localSheetId="0" hidden="1">'Ожидаемое'!$3:$3</definedName>
    <definedName name="Z_5F0A1064_8344_4A23_A930_71009FF5C59C_.wvu.FilterData" localSheetId="0" hidden="1">'Ожидаемое'!$A$3:$E$3</definedName>
    <definedName name="Z_B5310A8D_5F74_45C6_A621_7BBAC65E93BD_.wvu.FilterData" localSheetId="0" hidden="1">'Ожидаемое'!$A$3:$E$3</definedName>
    <definedName name="Z_C023E86B_500D_4C77_8C47_FA64EB2FAA24_.wvu.Cols" localSheetId="0" hidden="1">'Ожидаемое'!#REF!</definedName>
    <definedName name="Z_C023E86B_500D_4C77_8C47_FA64EB2FAA24_.wvu.FilterData" localSheetId="0" hidden="1">'Ожидаемое'!$A$3:$C$3</definedName>
    <definedName name="Z_C023E86B_500D_4C77_8C47_FA64EB2FAA24_.wvu.PrintArea" localSheetId="0" hidden="1">'Ожидаемое'!$A$3:$C$3</definedName>
    <definedName name="Z_C023E86B_500D_4C77_8C47_FA64EB2FAA24_.wvu.PrintTitles" localSheetId="0" hidden="1">'Ожидаемое'!$3:$3</definedName>
    <definedName name="Z_CCB9AA3A_8E02_4E01_A09C_0716CE28F82F_.wvu.FilterData" localSheetId="0" hidden="1">'Ожидаемое'!$A$3:$E$3</definedName>
    <definedName name="Z_D712D5FE_1DBA_4B80_BD81_D3E2CB0B78A0_.wvu.FilterData" localSheetId="0" hidden="1">'Ожидаемое'!$A$3:$C$3</definedName>
    <definedName name="Z_E0883C4A_8AC4_46A8_8B44_59BF80C08E86_.wvu.FilterData" localSheetId="0" hidden="1">'Ожидаемое'!$A$3:$C$3</definedName>
    <definedName name="Z_E0883C4A_8AC4_46A8_8B44_59BF80C08E86_.wvu.PrintTitles" localSheetId="0" hidden="1">'Ожидаемое'!$3:$3</definedName>
    <definedName name="Z_E9A602C8_9B03_449E_98B3_B1B4434B93CD_.wvu.FilterData" localSheetId="0" hidden="1">'Ожидаемое'!$A$3:$E$3</definedName>
    <definedName name="Z_F0A26FDB_08C0_4896_BE1E_7C5687CF3EF3_.wvu.FilterData" localSheetId="0" hidden="1">'Ожидаемое'!$A$3:$C$3</definedName>
    <definedName name="Z_F2837E45_E61F_4146_A015_1A2BD9E5D026_.wvu.FilterData" localSheetId="0" hidden="1">'Ожидаемое'!$A$3:$E$3</definedName>
    <definedName name="Z_F2837E45_E61F_4146_A015_1A2BD9E5D026_.wvu.PrintTitles" localSheetId="0" hidden="1">'Ожидаемое'!$3:$3</definedName>
    <definedName name="Z_F2837E45_E61F_4146_A015_1A2BD9E5D026_.wvu.Rows" localSheetId="0" hidden="1">'Ожидаемое'!#REF!,'Ожидаемое'!#REF!,'Ожидаемое'!#REF!,'Ожидаемое'!#REF!</definedName>
    <definedName name="Z_F6FDA671_0F1E_4E66_8F60_7F5D26B2CD3D_.wvu.Cols" localSheetId="0" hidden="1">'Ожидаемое'!$F:$F</definedName>
    <definedName name="Z_F6FDA671_0F1E_4E66_8F60_7F5D26B2CD3D_.wvu.FilterData" localSheetId="0" hidden="1">'Ожидаемое'!$A$3:$E$3</definedName>
    <definedName name="Z_F6FDA671_0F1E_4E66_8F60_7F5D26B2CD3D_.wvu.PrintArea" localSheetId="0" hidden="1">'Ожидаемое'!$A$3:$E$36</definedName>
    <definedName name="Z_F6FDA671_0F1E_4E66_8F60_7F5D26B2CD3D_.wvu.PrintTitles" localSheetId="0" hidden="1">'Ожидаемое'!$3:$3</definedName>
    <definedName name="_xlnm.Print_Titles" localSheetId="0">'Ожидаемое'!$3:$3</definedName>
    <definedName name="_xlnm.Print_Area" localSheetId="0">'Ожидаемое'!$A$1:$F$107</definedName>
  </definedNames>
  <calcPr fullCalcOnLoad="1" fullPrecision="0"/>
</workbook>
</file>

<file path=xl/sharedStrings.xml><?xml version="1.0" encoding="utf-8"?>
<sst xmlns="http://schemas.openxmlformats.org/spreadsheetml/2006/main" count="199" uniqueCount="197">
  <si>
    <t xml:space="preserve">Показатель </t>
  </si>
  <si>
    <t xml:space="preserve"> Ожидаемая оценка</t>
  </si>
  <si>
    <t>факт на 01.10.2012</t>
  </si>
  <si>
    <t>Код бюджетной классификации Российской Федерации</t>
  </si>
  <si>
    <t>Р А С Х О Д Ы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</si>
  <si>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</si>
  <si>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</si>
  <si>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</si>
  <si>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</si>
  <si>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</si>
  <si>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</si>
  <si>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</si>
  <si>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</si>
  <si>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</si>
  <si>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</si>
  <si>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</si>
  <si>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</si>
  <si>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</si>
  <si>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</si>
  <si>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</si>
  <si>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</si>
  <si>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</si>
  <si>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</si>
  <si>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</si>
  <si>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</si>
  <si>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</si>
  <si>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</si>
  <si>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</si>
  <si>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</si>
  <si>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</si>
  <si>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</si>
  <si>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</si>
  <si>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</si>
  <si>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</si>
  <si>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</si>
  <si>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</si>
  <si>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</si>
  <si>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</si>
  <si>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</si>
  <si>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</si>
  <si>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</si>
  <si>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0705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</si>
  <si>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</si>
  <si>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</si>
  <si>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</si>
  <si>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</si>
  <si>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</si>
  <si>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</si>
  <si>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</si>
  <si>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</si>
  <si>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</si>
  <si>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</si>
  <si>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</si>
  <si>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</si>
  <si>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</si>
  <si>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</si>
  <si>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</si>
  <si>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</si>
  <si>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</si>
  <si>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</si>
  <si>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</si>
  <si>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</si>
  <si>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</si>
  <si>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</si>
  <si>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</si>
  <si>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</si>
  <si>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</si>
  <si>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</si>
  <si>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</si>
  <si>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</si>
  <si>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</si>
  <si>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</si>
  <si>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</si>
  <si>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ИТОГО РАСХОДОВ</t>
  </si>
  <si>
    <t>9600</t>
  </si>
  <si>
    <t>ДЕФИЦИТ (ПРОФИЦИТ)</t>
  </si>
  <si>
    <t>0405</t>
  </si>
  <si>
    <t>ВОЗВРАТ ОСТАТКОВ СУБСИДИЙ, СУБВЕНЦИЙ ПРОШЛЫХ ЛЕТ</t>
  </si>
  <si>
    <t>21900000000000000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</si>
  <si>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</si>
  <si>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</si>
  <si>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</si>
  <si>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ПРОЧИЕ НЕНАЛОГОВЫЕ ДОХОДЫ</t>
  </si>
  <si>
    <t>11700000000000000</t>
  </si>
  <si>
    <t>ШТРАФЫ, САНКЦИИ, ВОЗМЕЩЕНИЕ УЩЕРБА</t>
  </si>
  <si>
    <t>11600000000000000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</si>
  <si>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</si>
  <si>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</si>
  <si>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ДОХОДЫ ОТ ПРОДАЖИ МАТЕРИАЛЬНЫХ И НЕМАТЕРИАЛЬНЫХ АКТИВОВ</t>
  </si>
  <si>
    <t>11400000000000000</t>
  </si>
  <si>
    <t>11301000000000130</t>
  </si>
  <si>
    <t>ДОХОДЫ ОТ ОКАЗАНИЯ ПЛАТНЫХ УСЛУГ И КОМПЕНСАЦИИ ЗАТРАТ ГОСУДАРСТВА</t>
  </si>
  <si>
    <t>11300000000000000</t>
  </si>
  <si>
    <t>Плата за негативное воздействие на окружающую среду</t>
  </si>
  <si>
    <t>11201000010000120</t>
  </si>
  <si>
    <t>ПЛАТЕЖИ ПРИ ПОЛЬЗОВАНИИ ПРИРОДНЫМИ РЕСУРСАМИ</t>
  </si>
  <si>
    <t>11200000000000000</t>
  </si>
  <si>
    <t>Платежи от государственных и муниципальных унитарных предприятий</t>
  </si>
  <si>
    <t>11107000000000120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</si>
  <si>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</si>
  <si>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</si>
  <si>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</si>
  <si>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11105010000000120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</si>
  <si>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</si>
  <si>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</si>
  <si>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</si>
  <si>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</si>
  <si>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</t>
  </si>
  <si>
    <t>10800000000000000</t>
  </si>
  <si>
    <t xml:space="preserve">Единый сельскохозяйственный налог </t>
  </si>
  <si>
    <t>10503000010000110</t>
  </si>
  <si>
    <t>Единый налог на вмененный доход для отдельных видов деятельности</t>
  </si>
  <si>
    <t>10502000020000110</t>
  </si>
  <si>
    <t>НАЛОГИ НА СОВОКУПНЫЙ ДОХОД</t>
  </si>
  <si>
    <t>10500000000000000</t>
  </si>
  <si>
    <t>Налог на доходы физических лиц</t>
  </si>
  <si>
    <t>10102000010000110</t>
  </si>
  <si>
    <t>10000000000000000</t>
  </si>
  <si>
    <t xml:space="preserve">Доходы от оказания платных услуг (работ), всего </t>
  </si>
  <si>
    <t>в том числе родительская плата</t>
  </si>
  <si>
    <t>ВСЕГО  ДОХОДОВ</t>
  </si>
  <si>
    <t>Сельское хозяйство и рыболовство</t>
  </si>
  <si>
    <t>Д О Х О Д Ы</t>
  </si>
  <si>
    <t>Налоговые, неналоговые доходы</t>
  </si>
  <si>
    <t>Налог, взимаемый в связи с применением упрощенной системы налогообложения</t>
  </si>
  <si>
    <t>10501000020000110</t>
  </si>
  <si>
    <t>0314</t>
  </si>
  <si>
    <t>0703</t>
  </si>
  <si>
    <t>Дополнительное образование детей</t>
  </si>
  <si>
    <t>Проценты, полученные от предоставления бюджетных кредитов внутри страны</t>
  </si>
  <si>
    <t>1110300000000120</t>
  </si>
  <si>
    <t>0409</t>
  </si>
  <si>
    <t>Дорожное хозяйство (дорожные фонды)</t>
  </si>
  <si>
    <t xml:space="preserve"> Оценка ожидаемого исполнения бюджета муниципального образования Балаганский район в 2019 году</t>
  </si>
  <si>
    <t>Прочи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</si>
  <si>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</si>
  <si>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11402000000000410</t>
  </si>
  <si>
    <t>Доходы от реализации имущества, находящегося в государственной и муниципальной собственности (за иссключением движимого имущества бюджетных и автономных учреждений, а также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</si>
  <si>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Темп роста/
снижения, %</t>
  </si>
  <si>
    <t>Решение Думы Балаганского района от 25.12.2018 года №11/2-рд" О бюджете муниципального образования Балаганский район на 2019 год и на плановый период 2020 и 2021 годов" (в ред. решения Думы от 28.10.2019 года №7/2-РД)</t>
  </si>
  <si>
    <t>(тыс.рублей)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</si>
  <si>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</si>
  <si>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</si>
  <si>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</si>
  <si>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</si>
  <si>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20700000000000000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</si>
  <si>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</si>
  <si>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</si>
  <si>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</si>
  <si>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Переподготовка и повышение квалификации</t>
  </si>
  <si>
    <t>Молодежная политика</t>
  </si>
  <si>
    <t>ИСТОЧНИКИ ВНУТРЕННЕГО ФИНАНСИРОВАНИЯ ДЕФИЦИТА БЮДЖЕТА - ВСЕГО</t>
  </si>
  <si>
    <t>х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</si>
  <si>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</si>
  <si>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</si>
  <si>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</si>
  <si>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</si>
  <si>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</si>
  <si>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</si>
  <si>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</si>
  <si>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</si>
  <si>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</si>
  <si>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Иные источники внутреннего финансирования дефицитов бюджетов</t>
  </si>
  <si>
    <t xml:space="preserve"> 000 0106000000 0000 000</t>
  </si>
  <si>
    <t>Бюджетные кредиты, предоставленные внутри страны в валюте Российской Федерации</t>
  </si>
  <si>
    <t xml:space="preserve"> 000 0106050000 0000 000</t>
  </si>
  <si>
    <t>Возврат бюджетных кредитов внутри страны в валюте Российской Федерации</t>
  </si>
  <si>
    <t xml:space="preserve"> 000 0106050000 0000 600</t>
  </si>
  <si>
    <t>Возврат бюджетных кредитов другим бюджетам бюджетной системы Российской Федерации в валюте Российской Федерации</t>
  </si>
  <si>
    <t xml:space="preserve"> 000 0106050200 0000 600</t>
  </si>
  <si>
    <t>Возврат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</si>
  <si>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</si>
  <si>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>Предоставление бюджетных кредитов внутри страны в валюте Российской Федерации</t>
  </si>
  <si>
    <t xml:space="preserve"> 000 0106050000 0000 500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</si>
  <si>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</si>
  <si>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 xml:space="preserve"> 000 0106050200 0000 500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</si>
  <si>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</si>
  <si>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000 0106050205 0000 540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</si>
  <si>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</si>
  <si>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</si>
  <si>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прочих остатков средств бюджетов</t>
  </si>
  <si>
    <t xml:space="preserve"> 000 0105000000 0000 500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</si>
  <si>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</si>
  <si>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</si>
  <si>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</si>
  <si>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</si>
  <si>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</si>
  <si>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</si>
  <si>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</si>
  <si>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</si>
  <si>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</si>
  <si>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</si>
  <si>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</si>
  <si>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</si>
  <si>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</si>
  <si>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Начальник финансового управления Балаганского района</t>
  </si>
  <si>
    <t>С.В. Кормилицына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</si>
</sst>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Courier New"/>
      <family val="3"/>
    </font>
    <font>
      <sz val="8"/>
      <name val="Courier New"/>
      <family val="3"/>
    </font>
    <font>
      <sz val="11"/>
      <name val="Courier New"/>
      <family val="3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b/>
      <sz val="11"/>
      <name val="Courier New"/>
      <family val="3"/>
    </font>
    <font>
      <b/>
      <sz val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>
        <color indexed="8"/>
      </left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left" wrapText="1" indent="2"/>
      <protection/>
    </xf>
    <xf numFmtId="49" fontId="31" fillId="0" borderId="2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5" fillId="0" borderId="0" xfId="55" applyFont="1">
      <alignment/>
      <protection/>
    </xf>
    <xf numFmtId="0" fontId="6" fillId="0" borderId="0" xfId="55" applyFont="1" applyFill="1" applyAlignment="1">
      <alignment horizontal="center" vertical="center" wrapText="1"/>
      <protection/>
    </xf>
    <xf numFmtId="49" fontId="6" fillId="33" borderId="13" xfId="55" applyNumberFormat="1" applyFont="1" applyFill="1" applyBorder="1" applyAlignment="1">
      <alignment horizontal="right" shrinkToFit="1"/>
      <protection/>
    </xf>
    <xf numFmtId="49" fontId="7" fillId="34" borderId="13" xfId="0" applyNumberFormat="1" applyFont="1" applyFill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173" fontId="7" fillId="33" borderId="13" xfId="55" applyNumberFormat="1" applyFont="1" applyFill="1" applyBorder="1" applyAlignment="1">
      <alignment vertical="center"/>
      <protection/>
    </xf>
    <xf numFmtId="172" fontId="7" fillId="33" borderId="13" xfId="55" applyNumberFormat="1" applyFont="1" applyFill="1" applyBorder="1" applyAlignment="1">
      <alignment vertical="center"/>
      <protection/>
    </xf>
    <xf numFmtId="172" fontId="7" fillId="0" borderId="14" xfId="62" applyNumberFormat="1" applyFont="1" applyFill="1" applyBorder="1" applyAlignment="1">
      <alignment horizontal="right" vertical="center" indent="1"/>
    </xf>
    <xf numFmtId="172" fontId="7" fillId="34" borderId="14" xfId="62" applyNumberFormat="1" applyFont="1" applyFill="1" applyBorder="1" applyAlignment="1">
      <alignment horizontal="center" vertical="center"/>
    </xf>
    <xf numFmtId="3" fontId="8" fillId="33" borderId="15" xfId="55" applyNumberFormat="1" applyFont="1" applyFill="1" applyBorder="1" applyAlignment="1">
      <alignment vertical="center" wrapText="1"/>
      <protection/>
    </xf>
    <xf numFmtId="0" fontId="7" fillId="33" borderId="15" xfId="55" applyFont="1" applyFill="1" applyBorder="1" applyAlignment="1">
      <alignment horizontal="left" wrapText="1"/>
      <protection/>
    </xf>
    <xf numFmtId="0" fontId="7" fillId="33" borderId="15" xfId="55" applyFont="1" applyFill="1" applyBorder="1">
      <alignment/>
      <protection/>
    </xf>
    <xf numFmtId="3" fontId="8" fillId="33" borderId="16" xfId="55" applyNumberFormat="1" applyFont="1" applyFill="1" applyBorder="1" applyAlignment="1">
      <alignment vertical="center" wrapText="1"/>
      <protection/>
    </xf>
    <xf numFmtId="172" fontId="7" fillId="33" borderId="17" xfId="55" applyNumberFormat="1" applyFont="1" applyFill="1" applyBorder="1" applyAlignment="1">
      <alignment vertical="center"/>
      <protection/>
    </xf>
    <xf numFmtId="3" fontId="7" fillId="33" borderId="17" xfId="55" applyNumberFormat="1" applyFont="1" applyFill="1" applyBorder="1" applyAlignment="1">
      <alignment vertical="center"/>
      <protection/>
    </xf>
    <xf numFmtId="49" fontId="7" fillId="0" borderId="14" xfId="0" applyNumberFormat="1" applyFont="1" applyFill="1" applyBorder="1" applyAlignment="1">
      <alignment horizontal="center" vertical="center"/>
    </xf>
    <xf numFmtId="49" fontId="7" fillId="33" borderId="13" xfId="55" applyNumberFormat="1" applyFont="1" applyFill="1" applyBorder="1" applyAlignment="1">
      <alignment horizontal="right" shrinkToFit="1"/>
      <protection/>
    </xf>
    <xf numFmtId="3" fontId="7" fillId="33" borderId="15" xfId="55" applyNumberFormat="1" applyFont="1" applyFill="1" applyBorder="1" applyAlignment="1">
      <alignment horizontal="left" vertical="center" wrapText="1"/>
      <protection/>
    </xf>
    <xf numFmtId="3" fontId="7" fillId="33" borderId="13" xfId="55" applyNumberFormat="1" applyFont="1" applyFill="1" applyBorder="1" applyAlignment="1">
      <alignment vertical="center" wrapText="1"/>
      <protection/>
    </xf>
    <xf numFmtId="4" fontId="7" fillId="33" borderId="13" xfId="55" applyNumberFormat="1" applyFont="1" applyFill="1" applyBorder="1" applyAlignment="1">
      <alignment vertical="center"/>
      <protection/>
    </xf>
    <xf numFmtId="49" fontId="7" fillId="33" borderId="13" xfId="0" applyNumberFormat="1" applyFont="1" applyFill="1" applyBorder="1" applyAlignment="1">
      <alignment horizontal="center" vertical="center"/>
    </xf>
    <xf numFmtId="172" fontId="7" fillId="33" borderId="13" xfId="62" applyNumberFormat="1" applyFont="1" applyFill="1" applyBorder="1" applyAlignment="1">
      <alignment horizontal="right" vertical="center" indent="1"/>
    </xf>
    <xf numFmtId="172" fontId="7" fillId="33" borderId="13" xfId="62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left" vertical="center" wrapText="1"/>
    </xf>
    <xf numFmtId="49" fontId="7" fillId="33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 applyProtection="1">
      <alignment horizontal="left" wrapText="1"/>
      <protection locked="0"/>
    </xf>
    <xf numFmtId="0" fontId="7" fillId="0" borderId="13" xfId="0" applyFont="1" applyFill="1" applyBorder="1" applyAlignment="1" applyProtection="1">
      <alignment horizontal="left" wrapText="1"/>
      <protection/>
    </xf>
    <xf numFmtId="174" fontId="6" fillId="0" borderId="13" xfId="0" applyNumberFormat="1" applyFont="1" applyFill="1" applyBorder="1" applyAlignment="1" applyProtection="1">
      <alignment horizontal="right" shrinkToFit="1"/>
      <protection/>
    </xf>
    <xf numFmtId="49" fontId="7" fillId="33" borderId="13" xfId="0" applyNumberFormat="1" applyFont="1" applyFill="1" applyBorder="1" applyAlignment="1">
      <alignment horizontal="center" vertical="center" wrapText="1"/>
    </xf>
    <xf numFmtId="172" fontId="7" fillId="33" borderId="13" xfId="0" applyNumberFormat="1" applyFont="1" applyFill="1" applyBorder="1" applyAlignment="1">
      <alignment horizontal="right"/>
    </xf>
    <xf numFmtId="172" fontId="7" fillId="33" borderId="13" xfId="0" applyNumberFormat="1" applyFont="1" applyFill="1" applyBorder="1" applyAlignment="1">
      <alignment horizontal="right" shrinkToFit="1"/>
    </xf>
    <xf numFmtId="172" fontId="7" fillId="33" borderId="13" xfId="62" applyNumberFormat="1" applyFont="1" applyFill="1" applyBorder="1" applyAlignment="1">
      <alignment horizontal="right"/>
    </xf>
    <xf numFmtId="0" fontId="8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9" xfId="0" applyFont="1" applyBorder="1" applyAlignment="1">
      <alignment horizontal="center" shrinkToFit="1"/>
    </xf>
    <xf numFmtId="49" fontId="47" fillId="0" borderId="20" xfId="34" applyNumberFormat="1" applyFont="1" applyBorder="1" applyProtection="1">
      <alignment horizontal="center" shrinkToFit="1"/>
      <protection/>
    </xf>
    <xf numFmtId="49" fontId="47" fillId="0" borderId="2" xfId="34" applyNumberFormat="1" applyFont="1" applyProtection="1">
      <alignment horizontal="center" shrinkToFit="1"/>
      <protection/>
    </xf>
    <xf numFmtId="0" fontId="8" fillId="0" borderId="21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8" fillId="0" borderId="23" xfId="0" applyFont="1" applyBorder="1" applyAlignment="1">
      <alignment horizontal="center" shrinkToFit="1"/>
    </xf>
    <xf numFmtId="172" fontId="7" fillId="0" borderId="13" xfId="0" applyNumberFormat="1" applyFont="1" applyFill="1" applyBorder="1" applyAlignment="1">
      <alignment horizontal="right"/>
    </xf>
    <xf numFmtId="172" fontId="8" fillId="0" borderId="16" xfId="0" applyNumberFormat="1" applyFont="1" applyBorder="1" applyAlignment="1">
      <alignment horizontal="center"/>
    </xf>
    <xf numFmtId="172" fontId="8" fillId="0" borderId="24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8" fillId="0" borderId="26" xfId="0" applyNumberFormat="1" applyFont="1" applyBorder="1" applyAlignment="1">
      <alignment horizontal="right"/>
    </xf>
    <xf numFmtId="172" fontId="8" fillId="33" borderId="25" xfId="0" applyNumberFormat="1" applyFont="1" applyFill="1" applyBorder="1" applyAlignment="1">
      <alignment horizontal="right"/>
    </xf>
    <xf numFmtId="172" fontId="8" fillId="33" borderId="27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3" xfId="0" applyFont="1" applyBorder="1" applyAlignment="1">
      <alignment horizontal="center" shrinkToFit="1"/>
    </xf>
    <xf numFmtId="172" fontId="8" fillId="0" borderId="13" xfId="0" applyNumberFormat="1" applyFont="1" applyBorder="1" applyAlignment="1">
      <alignment horizontal="right"/>
    </xf>
    <xf numFmtId="49" fontId="7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0" fontId="8" fillId="0" borderId="28" xfId="0" applyFont="1" applyBorder="1" applyAlignment="1">
      <alignment horizontal="left" wrapText="1"/>
    </xf>
    <xf numFmtId="0" fontId="47" fillId="0" borderId="13" xfId="33" applyNumberFormat="1" applyFont="1" applyBorder="1" applyAlignment="1" applyProtection="1">
      <alignment horizontal="left" wrapText="1"/>
      <protection/>
    </xf>
    <xf numFmtId="0" fontId="8" fillId="0" borderId="24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172" fontId="8" fillId="0" borderId="13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 shrinkToFit="1"/>
    </xf>
    <xf numFmtId="0" fontId="7" fillId="0" borderId="30" xfId="55" applyFont="1" applyFill="1" applyBorder="1" applyAlignment="1">
      <alignment horizontal="right" vertical="center" wrapText="1"/>
      <protection/>
    </xf>
    <xf numFmtId="49" fontId="27" fillId="34" borderId="13" xfId="0" applyNumberFormat="1" applyFont="1" applyFill="1" applyBorder="1" applyAlignment="1">
      <alignment horizontal="center" vertical="center" wrapText="1"/>
    </xf>
    <xf numFmtId="0" fontId="28" fillId="0" borderId="0" xfId="55" applyFont="1" applyFill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23" xfId="33"/>
    <cellStyle name="xl12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05"/>
  <sheetViews>
    <sheetView tabSelected="1" view="pageBreakPreview" zoomScale="85" zoomScaleSheetLayoutView="85" zoomScalePageLayoutView="0" workbookViewId="0" topLeftCell="A13">
      <selection activeCell="A16" sqref="A16"/>
    </sheetView>
  </sheetViews>
  <sheetFormatPr defaultColWidth="9.00390625" defaultRowHeight="12.75" outlineLevelCol="1"/>
  <cols>
    <col min="1" max="1" width="67.25390625" style="1" customWidth="1"/>
    <col min="2" max="2" width="16.625" style="4" customWidth="1"/>
    <col min="3" max="3" width="21.00390625" style="5" customWidth="1" outlineLevel="1"/>
    <col min="4" max="4" width="17.25390625" style="6" customWidth="1" outlineLevel="1"/>
    <col min="5" max="5" width="12.875" style="1" customWidth="1"/>
    <col min="6" max="6" width="12.375" style="1" hidden="1" customWidth="1"/>
    <col min="7" max="7" width="16.375" style="1" customWidth="1"/>
    <col min="8" max="8" width="14.00390625" style="1" bestFit="1" customWidth="1"/>
    <col min="9" max="9" width="15.375" style="1" customWidth="1"/>
    <col min="10" max="16384" width="9.125" style="1" customWidth="1"/>
  </cols>
  <sheetData>
    <row r="1" spans="1:5" ht="36.75" customHeight="1">
      <c r="A1" s="69" t="s">
        <v>133</v>
      </c>
      <c r="B1" s="69"/>
      <c r="C1" s="69"/>
      <c r="D1" s="69"/>
      <c r="E1" s="69"/>
    </row>
    <row r="2" spans="1:5" ht="15.75">
      <c r="A2" s="7"/>
      <c r="B2" s="8"/>
      <c r="C2" s="8"/>
      <c r="D2" s="67" t="s">
        <v>140</v>
      </c>
      <c r="E2" s="67"/>
    </row>
    <row r="3" spans="1:6" ht="255">
      <c r="A3" s="68" t="s">
        <v>0</v>
      </c>
      <c r="B3" s="10" t="s">
        <v>3</v>
      </c>
      <c r="C3" s="11" t="s">
        <v>139</v>
      </c>
      <c r="D3" s="11" t="s">
        <v>1</v>
      </c>
      <c r="E3" s="11" t="s">
        <v>138</v>
      </c>
      <c r="F3" s="2" t="s">
        <v>2</v>
      </c>
    </row>
    <row r="4" spans="1:5" ht="15" customHeight="1">
      <c r="A4" s="59" t="s">
        <v>122</v>
      </c>
      <c r="B4" s="23"/>
      <c r="C4" s="15"/>
      <c r="D4" s="15"/>
      <c r="E4" s="16">
        <f>IF(C4=0,"",(D4/C4*100))</f>
      </c>
    </row>
    <row r="5" spans="1:6" ht="15.75">
      <c r="A5" s="25" t="s">
        <v>123</v>
      </c>
      <c r="B5" s="24" t="s">
        <v>117</v>
      </c>
      <c r="C5" s="21">
        <f>C6+C7+C11+C13+C19+C21+C24+C27+C28</f>
        <v>42438.5</v>
      </c>
      <c r="D5" s="21">
        <f>D6+D7+D11+D13+D19+D21+D24+D27+D28</f>
        <v>42436.6</v>
      </c>
      <c r="E5" s="14">
        <f aca="true" t="shared" si="0" ref="E5:E12">D5/C5*100</f>
        <v>100</v>
      </c>
      <c r="F5" s="3"/>
    </row>
    <row r="6" spans="1:5" ht="15.75">
      <c r="A6" s="17" t="s">
        <v>115</v>
      </c>
      <c r="B6" s="9" t="s">
        <v>116</v>
      </c>
      <c r="C6" s="21">
        <v>26080.2</v>
      </c>
      <c r="D6" s="14">
        <v>26080.2</v>
      </c>
      <c r="E6" s="14">
        <f t="shared" si="0"/>
        <v>100</v>
      </c>
    </row>
    <row r="7" spans="1:5" ht="15.75">
      <c r="A7" s="17" t="s">
        <v>113</v>
      </c>
      <c r="B7" s="9" t="s">
        <v>114</v>
      </c>
      <c r="C7" s="21">
        <f>SUM(C9:C10)+C8</f>
        <v>5044</v>
      </c>
      <c r="D7" s="21">
        <f>SUM(D9:D10)+D8</f>
        <v>5044</v>
      </c>
      <c r="E7" s="14">
        <f t="shared" si="0"/>
        <v>100</v>
      </c>
    </row>
    <row r="8" spans="1:5" ht="30">
      <c r="A8" s="17" t="s">
        <v>124</v>
      </c>
      <c r="B8" s="9" t="s">
        <v>125</v>
      </c>
      <c r="C8" s="22">
        <v>2517</v>
      </c>
      <c r="D8" s="14">
        <v>2517</v>
      </c>
      <c r="E8" s="14">
        <f t="shared" si="0"/>
        <v>100</v>
      </c>
    </row>
    <row r="9" spans="1:5" ht="30">
      <c r="A9" s="17" t="s">
        <v>111</v>
      </c>
      <c r="B9" s="9" t="s">
        <v>112</v>
      </c>
      <c r="C9" s="22">
        <v>2503</v>
      </c>
      <c r="D9" s="14">
        <v>2503</v>
      </c>
      <c r="E9" s="14">
        <f t="shared" si="0"/>
        <v>100</v>
      </c>
    </row>
    <row r="10" spans="1:5" ht="15.75">
      <c r="A10" s="17" t="s">
        <v>109</v>
      </c>
      <c r="B10" s="9" t="s">
        <v>110</v>
      </c>
      <c r="C10" s="22">
        <v>24</v>
      </c>
      <c r="D10" s="14">
        <v>24</v>
      </c>
      <c r="E10" s="14">
        <f t="shared" si="0"/>
        <v>100</v>
      </c>
    </row>
    <row r="11" spans="1:5" ht="15.75">
      <c r="A11" s="17" t="s">
        <v>107</v>
      </c>
      <c r="B11" s="9" t="s">
        <v>108</v>
      </c>
      <c r="C11" s="22">
        <f>SUM(C12:C12)</f>
        <v>950</v>
      </c>
      <c r="D11" s="14">
        <f>SUM(D12:D12)</f>
        <v>950</v>
      </c>
      <c r="E11" s="14">
        <f t="shared" si="0"/>
        <v>100</v>
      </c>
    </row>
    <row r="12" spans="1:5" ht="30">
      <c r="A12" s="18" t="s">
        <v>105</v>
      </c>
      <c r="B12" s="9" t="s">
        <v>106</v>
      </c>
      <c r="C12" s="22">
        <v>950</v>
      </c>
      <c r="D12" s="14">
        <v>950</v>
      </c>
      <c r="E12" s="14">
        <f t="shared" si="0"/>
        <v>100</v>
      </c>
    </row>
    <row r="13" spans="1:5" ht="30">
      <c r="A13" s="17" t="s">
        <v>103</v>
      </c>
      <c r="B13" s="9" t="s">
        <v>104</v>
      </c>
      <c r="C13" s="21">
        <f>SUM(C14:C18)</f>
        <v>1882</v>
      </c>
      <c r="D13" s="21">
        <f>SUM(D14:D18)</f>
        <v>1882</v>
      </c>
      <c r="E13" s="14">
        <f aca="true" t="shared" si="1" ref="E13:E29">D13/C13*100</f>
        <v>100</v>
      </c>
    </row>
    <row r="14" spans="1:5" ht="30">
      <c r="A14" s="17" t="s">
        <v>129</v>
      </c>
      <c r="B14" s="9" t="s">
        <v>130</v>
      </c>
      <c r="C14" s="21">
        <v>0.4</v>
      </c>
      <c r="D14" s="14">
        <v>0.4</v>
      </c>
      <c r="E14" s="14">
        <f t="shared" si="1"/>
        <v>100</v>
      </c>
    </row>
    <row r="15" spans="1:5" ht="90">
      <c r="A15" s="18" t="s">
        <v>101</v>
      </c>
      <c r="B15" s="9" t="s">
        <v>102</v>
      </c>
      <c r="C15" s="22">
        <v>1600</v>
      </c>
      <c r="D15" s="14">
        <v>1600</v>
      </c>
      <c r="E15" s="14">
        <f t="shared" si="1"/>
        <v>100</v>
      </c>
    </row>
    <row r="16" spans="1:5" ht="90">
      <c r="A16" s="18" t="s">
        <v>99</v>
      </c>
      <c r="B16" s="9" t="s">
        <v>100</v>
      </c>
      <c r="C16" s="22">
        <v>190</v>
      </c>
      <c r="D16" s="14">
        <v>190</v>
      </c>
      <c r="E16" s="14">
        <f t="shared" si="1"/>
        <v>100</v>
      </c>
    </row>
    <row r="17" spans="1:5" ht="30">
      <c r="A17" s="18" t="s">
        <v>97</v>
      </c>
      <c r="B17" s="9" t="s">
        <v>98</v>
      </c>
      <c r="C17" s="21">
        <v>46.6</v>
      </c>
      <c r="D17" s="14">
        <v>46.6</v>
      </c>
      <c r="E17" s="14">
        <f t="shared" si="1"/>
        <v>100</v>
      </c>
    </row>
    <row r="18" spans="1:5" ht="90">
      <c r="A18" s="18" t="s">
        <v>134</v>
      </c>
      <c r="B18" s="9" t="s">
        <v>135</v>
      </c>
      <c r="C18" s="21">
        <v>45</v>
      </c>
      <c r="D18" s="14">
        <v>45</v>
      </c>
      <c r="E18" s="14">
        <f t="shared" si="1"/>
        <v>100</v>
      </c>
    </row>
    <row r="19" spans="1:5" ht="15.75">
      <c r="A19" s="17" t="s">
        <v>95</v>
      </c>
      <c r="B19" s="9" t="s">
        <v>96</v>
      </c>
      <c r="C19" s="21">
        <f>C20</f>
        <v>25.6</v>
      </c>
      <c r="D19" s="14">
        <f>D20</f>
        <v>25.6</v>
      </c>
      <c r="E19" s="14">
        <f t="shared" si="1"/>
        <v>100</v>
      </c>
    </row>
    <row r="20" spans="1:5" ht="30">
      <c r="A20" s="18" t="s">
        <v>93</v>
      </c>
      <c r="B20" s="9" t="s">
        <v>94</v>
      </c>
      <c r="C20" s="21">
        <v>25.6</v>
      </c>
      <c r="D20" s="14">
        <v>25.6</v>
      </c>
      <c r="E20" s="14">
        <f t="shared" si="1"/>
        <v>100</v>
      </c>
    </row>
    <row r="21" spans="1:5" ht="30">
      <c r="A21" s="17" t="s">
        <v>91</v>
      </c>
      <c r="B21" s="9" t="s">
        <v>92</v>
      </c>
      <c r="C21" s="21">
        <f>C22</f>
        <v>5024.8</v>
      </c>
      <c r="D21" s="14">
        <f>D22</f>
        <v>5024.8</v>
      </c>
      <c r="E21" s="14">
        <f t="shared" si="1"/>
        <v>100</v>
      </c>
    </row>
    <row r="22" spans="1:5" ht="15.75">
      <c r="A22" s="19" t="s">
        <v>118</v>
      </c>
      <c r="B22" s="9" t="s">
        <v>90</v>
      </c>
      <c r="C22" s="21">
        <v>5024.8</v>
      </c>
      <c r="D22" s="14">
        <v>5024.8</v>
      </c>
      <c r="E22" s="14">
        <f t="shared" si="1"/>
        <v>100</v>
      </c>
    </row>
    <row r="23" spans="1:5" ht="15.75">
      <c r="A23" s="19" t="s">
        <v>119</v>
      </c>
      <c r="B23" s="9"/>
      <c r="C23" s="21">
        <v>4457</v>
      </c>
      <c r="D23" s="14">
        <v>4457</v>
      </c>
      <c r="E23" s="14">
        <f t="shared" si="1"/>
        <v>100</v>
      </c>
    </row>
    <row r="24" spans="1:5" ht="30">
      <c r="A24" s="17" t="s">
        <v>88</v>
      </c>
      <c r="B24" s="9" t="s">
        <v>89</v>
      </c>
      <c r="C24" s="21">
        <f>SUM(C25:C26)</f>
        <v>532.8</v>
      </c>
      <c r="D24" s="21">
        <f>SUM(D25:D26)</f>
        <v>532.8</v>
      </c>
      <c r="E24" s="14">
        <f t="shared" si="1"/>
        <v>100</v>
      </c>
    </row>
    <row r="25" spans="1:5" ht="105">
      <c r="A25" s="17" t="s">
        <v>137</v>
      </c>
      <c r="B25" s="9" t="s">
        <v>136</v>
      </c>
      <c r="C25" s="21">
        <v>228.8</v>
      </c>
      <c r="D25" s="14">
        <v>228.8</v>
      </c>
      <c r="E25" s="14">
        <f t="shared" si="1"/>
        <v>100</v>
      </c>
    </row>
    <row r="26" spans="1:5" ht="60">
      <c r="A26" s="18" t="s">
        <v>86</v>
      </c>
      <c r="B26" s="9" t="s">
        <v>87</v>
      </c>
      <c r="C26" s="21">
        <v>304</v>
      </c>
      <c r="D26" s="14">
        <v>304</v>
      </c>
      <c r="E26" s="14">
        <f t="shared" si="1"/>
        <v>100</v>
      </c>
    </row>
    <row r="27" spans="1:5" ht="15.75">
      <c r="A27" s="17" t="s">
        <v>84</v>
      </c>
      <c r="B27" s="9" t="s">
        <v>85</v>
      </c>
      <c r="C27" s="21">
        <v>2899.1</v>
      </c>
      <c r="D27" s="14">
        <v>2899.1</v>
      </c>
      <c r="E27" s="14">
        <f t="shared" si="1"/>
        <v>100</v>
      </c>
    </row>
    <row r="28" spans="1:5" ht="15.75">
      <c r="A28" s="17" t="s">
        <v>82</v>
      </c>
      <c r="B28" s="9" t="s">
        <v>83</v>
      </c>
      <c r="C28" s="21">
        <v>0</v>
      </c>
      <c r="D28" s="14">
        <v>-1.9</v>
      </c>
      <c r="E28" s="14">
        <v>0</v>
      </c>
    </row>
    <row r="29" spans="1:5" ht="30">
      <c r="A29" s="17" t="s">
        <v>80</v>
      </c>
      <c r="B29" s="9" t="s">
        <v>81</v>
      </c>
      <c r="C29" s="21">
        <f>SUM(C30:C35)</f>
        <v>553014.1</v>
      </c>
      <c r="D29" s="21">
        <f>SUM(D30:D35)</f>
        <v>553014.1</v>
      </c>
      <c r="E29" s="14">
        <f t="shared" si="1"/>
        <v>100</v>
      </c>
    </row>
    <row r="30" spans="1:5" ht="30">
      <c r="A30" s="33" t="s">
        <v>141</v>
      </c>
      <c r="B30" s="35">
        <v>20210000000000100</v>
      </c>
      <c r="C30" s="21">
        <v>113507.4</v>
      </c>
      <c r="D30" s="27">
        <v>113507.4</v>
      </c>
      <c r="E30" s="14">
        <f aca="true" t="shared" si="2" ref="E30:E36">D30/C30*100</f>
        <v>100</v>
      </c>
    </row>
    <row r="31" spans="1:5" ht="30">
      <c r="A31" s="33" t="s">
        <v>142</v>
      </c>
      <c r="B31" s="35">
        <v>20220000000000100</v>
      </c>
      <c r="C31" s="21">
        <v>193230.9</v>
      </c>
      <c r="D31" s="27">
        <v>193230.9</v>
      </c>
      <c r="E31" s="14">
        <f t="shared" si="2"/>
        <v>100</v>
      </c>
    </row>
    <row r="32" spans="1:5" ht="30">
      <c r="A32" s="33" t="s">
        <v>143</v>
      </c>
      <c r="B32" s="35">
        <v>20230000000000100</v>
      </c>
      <c r="C32" s="21">
        <v>246103.6</v>
      </c>
      <c r="D32" s="27">
        <v>246103.6</v>
      </c>
      <c r="E32" s="14">
        <f t="shared" si="2"/>
        <v>100</v>
      </c>
    </row>
    <row r="33" spans="1:5" ht="15.75">
      <c r="A33" s="34" t="s">
        <v>144</v>
      </c>
      <c r="B33" s="35">
        <v>20240000000000100</v>
      </c>
      <c r="C33" s="21">
        <v>589.1</v>
      </c>
      <c r="D33" s="27">
        <v>589.1</v>
      </c>
      <c r="E33" s="14">
        <f t="shared" si="2"/>
        <v>100</v>
      </c>
    </row>
    <row r="34" spans="1:5" ht="15.75">
      <c r="A34" s="20" t="s">
        <v>79</v>
      </c>
      <c r="B34" s="9" t="s">
        <v>145</v>
      </c>
      <c r="C34" s="21">
        <v>566.9</v>
      </c>
      <c r="D34" s="27">
        <v>566.9</v>
      </c>
      <c r="E34" s="14">
        <f t="shared" si="2"/>
        <v>100</v>
      </c>
    </row>
    <row r="35" spans="1:5" ht="15.75">
      <c r="A35" s="17" t="s">
        <v>77</v>
      </c>
      <c r="B35" s="9" t="s">
        <v>78</v>
      </c>
      <c r="C35" s="21">
        <v>-983.8</v>
      </c>
      <c r="D35" s="13">
        <v>-983.8</v>
      </c>
      <c r="E35" s="14">
        <f t="shared" si="2"/>
        <v>100</v>
      </c>
    </row>
    <row r="36" spans="1:5" ht="15.75">
      <c r="A36" s="26" t="s">
        <v>120</v>
      </c>
      <c r="B36" s="12"/>
      <c r="C36" s="14">
        <f>C29+C5</f>
        <v>595452.6</v>
      </c>
      <c r="D36" s="14">
        <f>D29+D5</f>
        <v>595450.7</v>
      </c>
      <c r="E36" s="14">
        <f t="shared" si="2"/>
        <v>100</v>
      </c>
    </row>
    <row r="37" spans="1:5" ht="15.75">
      <c r="A37" s="36" t="s">
        <v>4</v>
      </c>
      <c r="B37" s="28"/>
      <c r="C37" s="29"/>
      <c r="D37" s="29"/>
      <c r="E37" s="30">
        <f aca="true" t="shared" si="3" ref="E37:E54">IF(C37=0,"",(D37/C37*100))</f>
      </c>
    </row>
    <row r="38" spans="1:5" ht="15.75">
      <c r="A38" s="31" t="s">
        <v>5</v>
      </c>
      <c r="B38" s="28" t="s">
        <v>6</v>
      </c>
      <c r="C38" s="37">
        <f>SUM(C39:C45)</f>
        <v>66466.6</v>
      </c>
      <c r="D38" s="37">
        <f>SUM(D39:D45)</f>
        <v>66466.6</v>
      </c>
      <c r="E38" s="39">
        <f t="shared" si="3"/>
        <v>100</v>
      </c>
    </row>
    <row r="39" spans="1:5" ht="39" customHeight="1">
      <c r="A39" s="31" t="s">
        <v>7</v>
      </c>
      <c r="B39" s="28" t="s">
        <v>8</v>
      </c>
      <c r="C39" s="38">
        <v>2032.9</v>
      </c>
      <c r="D39" s="38">
        <v>2032.9</v>
      </c>
      <c r="E39" s="39">
        <f t="shared" si="3"/>
        <v>100</v>
      </c>
    </row>
    <row r="40" spans="1:5" ht="60">
      <c r="A40" s="31" t="s">
        <v>9</v>
      </c>
      <c r="B40" s="28" t="s">
        <v>10</v>
      </c>
      <c r="C40" s="38">
        <v>456.8</v>
      </c>
      <c r="D40" s="38">
        <v>456.8</v>
      </c>
      <c r="E40" s="39">
        <f t="shared" si="3"/>
        <v>100</v>
      </c>
    </row>
    <row r="41" spans="1:5" ht="60">
      <c r="A41" s="31" t="s">
        <v>11</v>
      </c>
      <c r="B41" s="28" t="s">
        <v>12</v>
      </c>
      <c r="C41" s="38">
        <v>24782.4</v>
      </c>
      <c r="D41" s="38">
        <v>24782.4</v>
      </c>
      <c r="E41" s="39">
        <f t="shared" si="3"/>
        <v>100</v>
      </c>
    </row>
    <row r="42" spans="1:5" ht="15.75">
      <c r="A42" s="31" t="s">
        <v>13</v>
      </c>
      <c r="B42" s="28" t="s">
        <v>14</v>
      </c>
      <c r="C42" s="38">
        <v>1</v>
      </c>
      <c r="D42" s="38">
        <v>1</v>
      </c>
      <c r="E42" s="39">
        <f t="shared" si="3"/>
        <v>100</v>
      </c>
    </row>
    <row r="43" spans="1:5" ht="45">
      <c r="A43" s="31" t="s">
        <v>15</v>
      </c>
      <c r="B43" s="28" t="s">
        <v>16</v>
      </c>
      <c r="C43" s="38">
        <v>12509.8</v>
      </c>
      <c r="D43" s="38">
        <v>12509.8</v>
      </c>
      <c r="E43" s="39">
        <f t="shared" si="3"/>
        <v>100</v>
      </c>
    </row>
    <row r="44" spans="1:5" ht="15.75">
      <c r="A44" s="31" t="s">
        <v>17</v>
      </c>
      <c r="B44" s="28" t="s">
        <v>18</v>
      </c>
      <c r="C44" s="38">
        <v>400</v>
      </c>
      <c r="D44" s="38">
        <v>400</v>
      </c>
      <c r="E44" s="39">
        <f t="shared" si="3"/>
        <v>100</v>
      </c>
    </row>
    <row r="45" spans="1:5" ht="15.75">
      <c r="A45" s="31" t="s">
        <v>19</v>
      </c>
      <c r="B45" s="28" t="s">
        <v>20</v>
      </c>
      <c r="C45" s="38">
        <v>26283.7</v>
      </c>
      <c r="D45" s="38">
        <v>26283.7</v>
      </c>
      <c r="E45" s="39">
        <f t="shared" si="3"/>
        <v>100</v>
      </c>
    </row>
    <row r="46" spans="1:5" ht="30">
      <c r="A46" s="31" t="s">
        <v>21</v>
      </c>
      <c r="B46" s="28" t="s">
        <v>22</v>
      </c>
      <c r="C46" s="37">
        <f>C48+C47</f>
        <v>4809.8</v>
      </c>
      <c r="D46" s="37">
        <f>D48+D47</f>
        <v>4809.8</v>
      </c>
      <c r="E46" s="39">
        <f t="shared" si="3"/>
        <v>100</v>
      </c>
    </row>
    <row r="47" spans="1:5" ht="37.5" customHeight="1">
      <c r="A47" s="31" t="s">
        <v>147</v>
      </c>
      <c r="B47" s="28" t="s">
        <v>146</v>
      </c>
      <c r="C47" s="37">
        <v>4783.4</v>
      </c>
      <c r="D47" s="37">
        <v>4783.4</v>
      </c>
      <c r="E47" s="39">
        <f t="shared" si="3"/>
        <v>100</v>
      </c>
    </row>
    <row r="48" spans="1:5" ht="30">
      <c r="A48" s="31" t="s">
        <v>148</v>
      </c>
      <c r="B48" s="28" t="s">
        <v>126</v>
      </c>
      <c r="C48" s="38">
        <v>26.4</v>
      </c>
      <c r="D48" s="38">
        <v>26.4</v>
      </c>
      <c r="E48" s="39">
        <f t="shared" si="3"/>
        <v>100</v>
      </c>
    </row>
    <row r="49" spans="1:5" ht="15.75">
      <c r="A49" s="31" t="s">
        <v>23</v>
      </c>
      <c r="B49" s="28" t="s">
        <v>24</v>
      </c>
      <c r="C49" s="37">
        <f>C50+C52+C51</f>
        <v>235</v>
      </c>
      <c r="D49" s="37">
        <f>D50+D52+D51</f>
        <v>235</v>
      </c>
      <c r="E49" s="39">
        <f t="shared" si="3"/>
        <v>100</v>
      </c>
    </row>
    <row r="50" spans="1:5" ht="15.75">
      <c r="A50" s="31" t="s">
        <v>121</v>
      </c>
      <c r="B50" s="28" t="s">
        <v>76</v>
      </c>
      <c r="C50" s="37">
        <v>162.5</v>
      </c>
      <c r="D50" s="37">
        <v>162.5</v>
      </c>
      <c r="E50" s="39">
        <f t="shared" si="3"/>
        <v>100</v>
      </c>
    </row>
    <row r="51" spans="1:5" ht="15.75">
      <c r="A51" s="31" t="s">
        <v>132</v>
      </c>
      <c r="B51" s="28" t="s">
        <v>131</v>
      </c>
      <c r="C51" s="37">
        <v>63.5</v>
      </c>
      <c r="D51" s="37">
        <v>63.5</v>
      </c>
      <c r="E51" s="39">
        <f t="shared" si="3"/>
        <v>100</v>
      </c>
    </row>
    <row r="52" spans="1:5" ht="15.75">
      <c r="A52" s="31" t="s">
        <v>25</v>
      </c>
      <c r="B52" s="28" t="s">
        <v>26</v>
      </c>
      <c r="C52" s="38">
        <v>9</v>
      </c>
      <c r="D52" s="38">
        <v>9</v>
      </c>
      <c r="E52" s="39">
        <f t="shared" si="3"/>
        <v>100</v>
      </c>
    </row>
    <row r="53" spans="1:5" ht="15.75">
      <c r="A53" s="31" t="s">
        <v>27</v>
      </c>
      <c r="B53" s="28" t="s">
        <v>28</v>
      </c>
      <c r="C53" s="37">
        <f>C54</f>
        <v>5084.6</v>
      </c>
      <c r="D53" s="37">
        <f>D54</f>
        <v>5084.6</v>
      </c>
      <c r="E53" s="39">
        <f t="shared" si="3"/>
        <v>100</v>
      </c>
    </row>
    <row r="54" spans="1:5" ht="15.75">
      <c r="A54" s="31" t="s">
        <v>29</v>
      </c>
      <c r="B54" s="28" t="s">
        <v>30</v>
      </c>
      <c r="C54" s="38">
        <v>5084.6</v>
      </c>
      <c r="D54" s="38">
        <v>5084.6</v>
      </c>
      <c r="E54" s="39">
        <f t="shared" si="3"/>
        <v>100</v>
      </c>
    </row>
    <row r="55" spans="1:5" ht="15.75">
      <c r="A55" s="31" t="s">
        <v>31</v>
      </c>
      <c r="B55" s="28" t="s">
        <v>32</v>
      </c>
      <c r="C55" s="37">
        <f>SUM(C56:C56)</f>
        <v>670.8</v>
      </c>
      <c r="D55" s="37">
        <f>D56</f>
        <v>670.8</v>
      </c>
      <c r="E55" s="39">
        <v>100</v>
      </c>
    </row>
    <row r="56" spans="1:5" ht="15.75">
      <c r="A56" s="31" t="s">
        <v>33</v>
      </c>
      <c r="B56" s="28" t="s">
        <v>34</v>
      </c>
      <c r="C56" s="38">
        <v>670.8</v>
      </c>
      <c r="D56" s="38">
        <v>670.8</v>
      </c>
      <c r="E56" s="39">
        <f aca="true" t="shared" si="4" ref="E56:E79">IF(C56=0,"",(D56/C56*100))</f>
        <v>100</v>
      </c>
    </row>
    <row r="57" spans="1:5" ht="15.75">
      <c r="A57" s="31" t="s">
        <v>35</v>
      </c>
      <c r="B57" s="28" t="s">
        <v>36</v>
      </c>
      <c r="C57" s="37">
        <f>C58+C59+C61+C62+C63+C60</f>
        <v>435343.7</v>
      </c>
      <c r="D57" s="37">
        <f>D58+D59+D61+D62+D63+D60</f>
        <v>435343.7</v>
      </c>
      <c r="E57" s="39">
        <f t="shared" si="4"/>
        <v>100</v>
      </c>
    </row>
    <row r="58" spans="1:5" ht="15.75">
      <c r="A58" s="31" t="s">
        <v>37</v>
      </c>
      <c r="B58" s="28" t="s">
        <v>38</v>
      </c>
      <c r="C58" s="38">
        <v>190413.6</v>
      </c>
      <c r="D58" s="38">
        <v>190413.6</v>
      </c>
      <c r="E58" s="39">
        <f t="shared" si="4"/>
        <v>100</v>
      </c>
    </row>
    <row r="59" spans="1:5" ht="15.75">
      <c r="A59" s="31" t="s">
        <v>39</v>
      </c>
      <c r="B59" s="28" t="s">
        <v>40</v>
      </c>
      <c r="C59" s="38">
        <v>196736</v>
      </c>
      <c r="D59" s="38">
        <v>196736</v>
      </c>
      <c r="E59" s="39">
        <f t="shared" si="4"/>
        <v>100</v>
      </c>
    </row>
    <row r="60" spans="1:5" ht="15.75">
      <c r="A60" s="31" t="s">
        <v>128</v>
      </c>
      <c r="B60" s="28" t="s">
        <v>127</v>
      </c>
      <c r="C60" s="38">
        <v>29945.3</v>
      </c>
      <c r="D60" s="38">
        <v>29945.3</v>
      </c>
      <c r="E60" s="39">
        <f t="shared" si="4"/>
        <v>100</v>
      </c>
    </row>
    <row r="61" spans="1:5" ht="15.75">
      <c r="A61" s="31" t="s">
        <v>149</v>
      </c>
      <c r="B61" s="28" t="s">
        <v>41</v>
      </c>
      <c r="C61" s="38">
        <v>620</v>
      </c>
      <c r="D61" s="38">
        <v>620</v>
      </c>
      <c r="E61" s="39">
        <f t="shared" si="4"/>
        <v>100</v>
      </c>
    </row>
    <row r="62" spans="1:5" ht="15.75">
      <c r="A62" s="31" t="s">
        <v>150</v>
      </c>
      <c r="B62" s="28" t="s">
        <v>42</v>
      </c>
      <c r="C62" s="38">
        <v>1632.2</v>
      </c>
      <c r="D62" s="38">
        <v>1632.2</v>
      </c>
      <c r="E62" s="39">
        <f t="shared" si="4"/>
        <v>100</v>
      </c>
    </row>
    <row r="63" spans="1:5" ht="15.75">
      <c r="A63" s="31" t="s">
        <v>43</v>
      </c>
      <c r="B63" s="28" t="s">
        <v>44</v>
      </c>
      <c r="C63" s="38">
        <v>15996.6</v>
      </c>
      <c r="D63" s="38">
        <v>15996.6</v>
      </c>
      <c r="E63" s="39">
        <f t="shared" si="4"/>
        <v>100</v>
      </c>
    </row>
    <row r="64" spans="1:5" ht="15.75">
      <c r="A64" s="31" t="s">
        <v>45</v>
      </c>
      <c r="B64" s="28" t="s">
        <v>46</v>
      </c>
      <c r="C64" s="37">
        <f>C65+C66</f>
        <v>32086.3</v>
      </c>
      <c r="D64" s="37">
        <f>D65+D66</f>
        <v>32086.3</v>
      </c>
      <c r="E64" s="39">
        <f t="shared" si="4"/>
        <v>100</v>
      </c>
    </row>
    <row r="65" spans="1:5" ht="15.75">
      <c r="A65" s="31" t="s">
        <v>47</v>
      </c>
      <c r="B65" s="28" t="s">
        <v>48</v>
      </c>
      <c r="C65" s="38">
        <v>28234.6</v>
      </c>
      <c r="D65" s="38">
        <v>28234.6</v>
      </c>
      <c r="E65" s="39">
        <f t="shared" si="4"/>
        <v>100</v>
      </c>
    </row>
    <row r="66" spans="1:5" ht="15.75">
      <c r="A66" s="31" t="s">
        <v>49</v>
      </c>
      <c r="B66" s="28" t="s">
        <v>50</v>
      </c>
      <c r="C66" s="38">
        <v>3851.7</v>
      </c>
      <c r="D66" s="38">
        <v>3851.7</v>
      </c>
      <c r="E66" s="39">
        <f t="shared" si="4"/>
        <v>100</v>
      </c>
    </row>
    <row r="67" spans="1:5" ht="15.75">
      <c r="A67" s="31" t="s">
        <v>51</v>
      </c>
      <c r="B67" s="28" t="s">
        <v>52</v>
      </c>
      <c r="C67" s="37">
        <f>C68+C69+C70+C71</f>
        <v>13537</v>
      </c>
      <c r="D67" s="37">
        <f>D68+D69+D70+D71</f>
        <v>13537</v>
      </c>
      <c r="E67" s="39">
        <f t="shared" si="4"/>
        <v>100</v>
      </c>
    </row>
    <row r="68" spans="1:5" ht="15.75">
      <c r="A68" s="31" t="s">
        <v>53</v>
      </c>
      <c r="B68" s="28" t="s">
        <v>54</v>
      </c>
      <c r="C68" s="38">
        <v>3325</v>
      </c>
      <c r="D68" s="38">
        <v>3325</v>
      </c>
      <c r="E68" s="39">
        <f t="shared" si="4"/>
        <v>100</v>
      </c>
    </row>
    <row r="69" spans="1:5" ht="15.75">
      <c r="A69" s="31" t="s">
        <v>55</v>
      </c>
      <c r="B69" s="28" t="s">
        <v>56</v>
      </c>
      <c r="C69" s="38">
        <v>333.4</v>
      </c>
      <c r="D69" s="38">
        <v>333.4</v>
      </c>
      <c r="E69" s="39">
        <f t="shared" si="4"/>
        <v>100</v>
      </c>
    </row>
    <row r="70" spans="1:5" ht="15.75">
      <c r="A70" s="31" t="s">
        <v>57</v>
      </c>
      <c r="B70" s="28" t="s">
        <v>58</v>
      </c>
      <c r="C70" s="38">
        <v>8913.6</v>
      </c>
      <c r="D70" s="38">
        <v>8913.6</v>
      </c>
      <c r="E70" s="39">
        <f t="shared" si="4"/>
        <v>100</v>
      </c>
    </row>
    <row r="71" spans="1:5" ht="15.75">
      <c r="A71" s="31" t="s">
        <v>59</v>
      </c>
      <c r="B71" s="28" t="s">
        <v>60</v>
      </c>
      <c r="C71" s="38">
        <v>965</v>
      </c>
      <c r="D71" s="38">
        <v>965</v>
      </c>
      <c r="E71" s="39">
        <f t="shared" si="4"/>
        <v>100</v>
      </c>
    </row>
    <row r="72" spans="1:5" ht="15.75">
      <c r="A72" s="31" t="s">
        <v>61</v>
      </c>
      <c r="B72" s="28" t="s">
        <v>62</v>
      </c>
      <c r="C72" s="37">
        <f>C73</f>
        <v>5046.5</v>
      </c>
      <c r="D72" s="37">
        <f>D73</f>
        <v>5046.5</v>
      </c>
      <c r="E72" s="39">
        <f t="shared" si="4"/>
        <v>100</v>
      </c>
    </row>
    <row r="73" spans="1:5" ht="15.75">
      <c r="A73" s="31" t="s">
        <v>63</v>
      </c>
      <c r="B73" s="28" t="s">
        <v>64</v>
      </c>
      <c r="C73" s="38">
        <v>5046.5</v>
      </c>
      <c r="D73" s="38">
        <v>5046.5</v>
      </c>
      <c r="E73" s="39">
        <f t="shared" si="4"/>
        <v>100</v>
      </c>
    </row>
    <row r="74" spans="1:5" ht="15.75">
      <c r="A74" s="31" t="s">
        <v>65</v>
      </c>
      <c r="B74" s="28" t="s">
        <v>66</v>
      </c>
      <c r="C74" s="37">
        <f>SUM(C75:C75)</f>
        <v>2193.5</v>
      </c>
      <c r="D74" s="37">
        <f>D75</f>
        <v>2193.5</v>
      </c>
      <c r="E74" s="39">
        <f t="shared" si="4"/>
        <v>100</v>
      </c>
    </row>
    <row r="75" spans="1:5" ht="15.75">
      <c r="A75" s="31" t="s">
        <v>67</v>
      </c>
      <c r="B75" s="28" t="s">
        <v>68</v>
      </c>
      <c r="C75" s="38">
        <v>2193.5</v>
      </c>
      <c r="D75" s="38">
        <v>2193.5</v>
      </c>
      <c r="E75" s="39">
        <f t="shared" si="4"/>
        <v>100</v>
      </c>
    </row>
    <row r="76" spans="1:5" ht="45">
      <c r="A76" s="31" t="s">
        <v>69</v>
      </c>
      <c r="B76" s="28" t="s">
        <v>70</v>
      </c>
      <c r="C76" s="37">
        <f>C77</f>
        <v>39961.8</v>
      </c>
      <c r="D76" s="37">
        <f>D77</f>
        <v>39961.8</v>
      </c>
      <c r="E76" s="39">
        <f t="shared" si="4"/>
        <v>100</v>
      </c>
    </row>
    <row r="77" spans="1:5" ht="45">
      <c r="A77" s="31" t="s">
        <v>71</v>
      </c>
      <c r="B77" s="28" t="s">
        <v>72</v>
      </c>
      <c r="C77" s="38">
        <v>39961.8</v>
      </c>
      <c r="D77" s="38">
        <v>39961.8</v>
      </c>
      <c r="E77" s="39">
        <f t="shared" si="4"/>
        <v>100</v>
      </c>
    </row>
    <row r="78" spans="1:5" ht="15.75">
      <c r="A78" s="31" t="s">
        <v>73</v>
      </c>
      <c r="B78" s="28" t="s">
        <v>74</v>
      </c>
      <c r="C78" s="37">
        <f>C38+C46+C49+C55+C57+C64+C67+C72+C74+C76+C53</f>
        <v>605435.6</v>
      </c>
      <c r="D78" s="37">
        <f>D38+D46+D49+D55+D57+D64+D67+D72+D74+D76+D53</f>
        <v>605435.6</v>
      </c>
      <c r="E78" s="39">
        <f t="shared" si="4"/>
        <v>100</v>
      </c>
    </row>
    <row r="79" spans="1:5" ht="15.75">
      <c r="A79" s="36" t="s">
        <v>75</v>
      </c>
      <c r="B79" s="32"/>
      <c r="C79" s="37">
        <f>C36-C78</f>
        <v>-9983</v>
      </c>
      <c r="D79" s="37">
        <f>D36-D78</f>
        <v>-9984.9</v>
      </c>
      <c r="E79" s="39">
        <f t="shared" si="4"/>
        <v>100</v>
      </c>
    </row>
    <row r="80" spans="1:5" ht="30">
      <c r="A80" s="64" t="s">
        <v>151</v>
      </c>
      <c r="B80" s="66" t="s">
        <v>152</v>
      </c>
      <c r="C80" s="58">
        <f>C82+C95</f>
        <v>9983</v>
      </c>
      <c r="D80" s="48">
        <f>D82+D95</f>
        <v>9984.9</v>
      </c>
      <c r="E80" s="39">
        <f aca="true" t="shared" si="5" ref="E80:E103">IF(C80=0,"",(D80/C80*100))</f>
        <v>100</v>
      </c>
    </row>
    <row r="81" spans="1:5" ht="15.75">
      <c r="A81" s="41" t="s">
        <v>153</v>
      </c>
      <c r="B81" s="42"/>
      <c r="C81" s="49"/>
      <c r="D81" s="48"/>
      <c r="E81" s="39">
        <f t="shared" si="5"/>
      </c>
    </row>
    <row r="82" spans="1:5" ht="15.75">
      <c r="A82" s="60" t="s">
        <v>154</v>
      </c>
      <c r="B82" s="57" t="s">
        <v>152</v>
      </c>
      <c r="C82" s="58">
        <f>C84+C87</f>
        <v>3183</v>
      </c>
      <c r="D82" s="48">
        <v>3183</v>
      </c>
      <c r="E82" s="39">
        <f t="shared" si="5"/>
        <v>100</v>
      </c>
    </row>
    <row r="83" spans="1:5" ht="15.75">
      <c r="A83" s="61" t="s">
        <v>155</v>
      </c>
      <c r="B83" s="57"/>
      <c r="C83" s="65"/>
      <c r="D83" s="48"/>
      <c r="E83" s="39">
        <f t="shared" si="5"/>
      </c>
    </row>
    <row r="84" spans="1:5" ht="30">
      <c r="A84" s="62" t="s">
        <v>156</v>
      </c>
      <c r="B84" s="43" t="s">
        <v>157</v>
      </c>
      <c r="C84" s="50">
        <f>C85</f>
        <v>3054</v>
      </c>
      <c r="D84" s="48">
        <v>3054</v>
      </c>
      <c r="E84" s="39">
        <f t="shared" si="5"/>
        <v>100</v>
      </c>
    </row>
    <row r="85" spans="1:5" ht="30">
      <c r="A85" s="62" t="s">
        <v>158</v>
      </c>
      <c r="B85" s="44" t="s">
        <v>159</v>
      </c>
      <c r="C85" s="51">
        <f>C86</f>
        <v>3054</v>
      </c>
      <c r="D85" s="48">
        <v>3054</v>
      </c>
      <c r="E85" s="39">
        <f t="shared" si="5"/>
        <v>100</v>
      </c>
    </row>
    <row r="86" spans="1:5" ht="45">
      <c r="A86" s="62" t="s">
        <v>160</v>
      </c>
      <c r="B86" s="44" t="s">
        <v>161</v>
      </c>
      <c r="C86" s="51">
        <v>3054</v>
      </c>
      <c r="D86" s="48">
        <v>3054</v>
      </c>
      <c r="E86" s="39">
        <f t="shared" si="5"/>
        <v>100</v>
      </c>
    </row>
    <row r="87" spans="1:5" ht="30">
      <c r="A87" s="40" t="s">
        <v>162</v>
      </c>
      <c r="B87" s="45" t="s">
        <v>163</v>
      </c>
      <c r="C87" s="52">
        <f>SUM(C94+C91)</f>
        <v>129</v>
      </c>
      <c r="D87" s="48">
        <v>129</v>
      </c>
      <c r="E87" s="39">
        <f t="shared" si="5"/>
        <v>100</v>
      </c>
    </row>
    <row r="88" spans="1:5" ht="30">
      <c r="A88" s="61" t="s">
        <v>164</v>
      </c>
      <c r="B88" s="46" t="s">
        <v>165</v>
      </c>
      <c r="C88" s="53">
        <f>SUM(C94+C91)</f>
        <v>129</v>
      </c>
      <c r="D88" s="48">
        <v>129</v>
      </c>
      <c r="E88" s="39">
        <f t="shared" si="5"/>
        <v>100</v>
      </c>
    </row>
    <row r="89" spans="1:5" ht="30">
      <c r="A89" s="60" t="s">
        <v>166</v>
      </c>
      <c r="B89" s="57" t="s">
        <v>167</v>
      </c>
      <c r="C89" s="58">
        <f>C90</f>
        <v>729</v>
      </c>
      <c r="D89" s="48">
        <v>729</v>
      </c>
      <c r="E89" s="39">
        <f t="shared" si="5"/>
        <v>100</v>
      </c>
    </row>
    <row r="90" spans="1:5" ht="45">
      <c r="A90" s="60" t="s">
        <v>168</v>
      </c>
      <c r="B90" s="57" t="s">
        <v>169</v>
      </c>
      <c r="C90" s="58">
        <f>C91</f>
        <v>729</v>
      </c>
      <c r="D90" s="48">
        <v>729</v>
      </c>
      <c r="E90" s="39">
        <f t="shared" si="5"/>
        <v>100</v>
      </c>
    </row>
    <row r="91" spans="1:5" ht="60">
      <c r="A91" s="40" t="s">
        <v>170</v>
      </c>
      <c r="B91" s="45" t="s">
        <v>171</v>
      </c>
      <c r="C91" s="52">
        <v>729</v>
      </c>
      <c r="D91" s="48">
        <v>729</v>
      </c>
      <c r="E91" s="39">
        <f t="shared" si="5"/>
        <v>100</v>
      </c>
    </row>
    <row r="92" spans="1:5" ht="30">
      <c r="A92" s="40" t="s">
        <v>172</v>
      </c>
      <c r="B92" s="45" t="s">
        <v>173</v>
      </c>
      <c r="C92" s="52">
        <f>C93</f>
        <v>-600</v>
      </c>
      <c r="D92" s="48">
        <v>-600</v>
      </c>
      <c r="E92" s="39">
        <f t="shared" si="5"/>
        <v>100</v>
      </c>
    </row>
    <row r="93" spans="1:5" ht="45">
      <c r="A93" s="40" t="s">
        <v>174</v>
      </c>
      <c r="B93" s="45" t="s">
        <v>175</v>
      </c>
      <c r="C93" s="52">
        <f>C94</f>
        <v>-600</v>
      </c>
      <c r="D93" s="48">
        <v>-600</v>
      </c>
      <c r="E93" s="39">
        <f t="shared" si="5"/>
        <v>100</v>
      </c>
    </row>
    <row r="94" spans="1:5" ht="60">
      <c r="A94" s="40" t="s">
        <v>176</v>
      </c>
      <c r="B94" s="45" t="s">
        <v>177</v>
      </c>
      <c r="C94" s="52">
        <v>-600</v>
      </c>
      <c r="D94" s="48">
        <v>-600</v>
      </c>
      <c r="E94" s="39">
        <f t="shared" si="5"/>
        <v>100</v>
      </c>
    </row>
    <row r="95" spans="1:5" ht="30">
      <c r="A95" s="40" t="s">
        <v>178</v>
      </c>
      <c r="B95" s="45" t="s">
        <v>179</v>
      </c>
      <c r="C95" s="52">
        <f>C96+C100</f>
        <v>6800</v>
      </c>
      <c r="D95" s="48">
        <v>6801.9</v>
      </c>
      <c r="E95" s="39">
        <f t="shared" si="5"/>
        <v>100</v>
      </c>
    </row>
    <row r="96" spans="1:5" ht="15.75">
      <c r="A96" s="40" t="s">
        <v>180</v>
      </c>
      <c r="B96" s="45" t="s">
        <v>181</v>
      </c>
      <c r="C96" s="54">
        <f>SUM(C97)</f>
        <v>-599235.6</v>
      </c>
      <c r="D96" s="48">
        <v>-599237.5</v>
      </c>
      <c r="E96" s="39">
        <f t="shared" si="5"/>
        <v>100</v>
      </c>
    </row>
    <row r="97" spans="1:5" ht="15.75">
      <c r="A97" s="40" t="s">
        <v>180</v>
      </c>
      <c r="B97" s="45" t="s">
        <v>182</v>
      </c>
      <c r="C97" s="54">
        <f>SUM(C98)</f>
        <v>-599235.6</v>
      </c>
      <c r="D97" s="48">
        <v>-599237.5</v>
      </c>
      <c r="E97" s="39">
        <f t="shared" si="5"/>
        <v>100</v>
      </c>
    </row>
    <row r="98" spans="1:5" ht="30">
      <c r="A98" s="40" t="s">
        <v>183</v>
      </c>
      <c r="B98" s="45" t="s">
        <v>184</v>
      </c>
      <c r="C98" s="54">
        <f>SUM(C99)</f>
        <v>-599235.6</v>
      </c>
      <c r="D98" s="48">
        <v>-599237.5</v>
      </c>
      <c r="E98" s="39">
        <f t="shared" si="5"/>
        <v>100</v>
      </c>
    </row>
    <row r="99" spans="1:5" ht="30">
      <c r="A99" s="40" t="s">
        <v>185</v>
      </c>
      <c r="B99" s="45" t="s">
        <v>186</v>
      </c>
      <c r="C99" s="54">
        <v>-599235.6</v>
      </c>
      <c r="D99" s="48">
        <v>-599237.5</v>
      </c>
      <c r="E99" s="39">
        <f t="shared" si="5"/>
        <v>100</v>
      </c>
    </row>
    <row r="100" spans="1:5" ht="15.75">
      <c r="A100" s="40" t="s">
        <v>187</v>
      </c>
      <c r="B100" s="45" t="s">
        <v>188</v>
      </c>
      <c r="C100" s="54">
        <f>SUM(C101)</f>
        <v>606035.6</v>
      </c>
      <c r="D100" s="48">
        <v>606035.6</v>
      </c>
      <c r="E100" s="39">
        <f t="shared" si="5"/>
        <v>100</v>
      </c>
    </row>
    <row r="101" spans="1:5" ht="15.75">
      <c r="A101" s="40" t="s">
        <v>189</v>
      </c>
      <c r="B101" s="45" t="s">
        <v>190</v>
      </c>
      <c r="C101" s="54">
        <f>SUM(C102)</f>
        <v>606035.6</v>
      </c>
      <c r="D101" s="48">
        <v>606035.6</v>
      </c>
      <c r="E101" s="39">
        <f t="shared" si="5"/>
        <v>100</v>
      </c>
    </row>
    <row r="102" spans="1:5" ht="30">
      <c r="A102" s="40" t="s">
        <v>191</v>
      </c>
      <c r="B102" s="45" t="s">
        <v>192</v>
      </c>
      <c r="C102" s="54">
        <f>SUM(C103)</f>
        <v>606035.6</v>
      </c>
      <c r="D102" s="48">
        <v>606035.6</v>
      </c>
      <c r="E102" s="39">
        <f t="shared" si="5"/>
        <v>100</v>
      </c>
    </row>
    <row r="103" spans="1:5" ht="30">
      <c r="A103" s="63" t="s">
        <v>193</v>
      </c>
      <c r="B103" s="47" t="s">
        <v>194</v>
      </c>
      <c r="C103" s="55">
        <v>606035.6</v>
      </c>
      <c r="D103" s="48">
        <v>606035.6</v>
      </c>
      <c r="E103" s="39">
        <f t="shared" si="5"/>
        <v>100</v>
      </c>
    </row>
    <row r="105" spans="1:5" ht="15.75">
      <c r="A105" s="1" t="s">
        <v>195</v>
      </c>
      <c r="E105" s="56" t="s">
        <v>196</v>
      </c>
    </row>
  </sheetData>
  <sheetProtection selectLockedCells="1" selectUnlockedCells="1"/>
  <autoFilter ref="A3:E36"/>
  <mergeCells count="2">
    <mergeCell ref="A1:E1"/>
    <mergeCell ref="D2:E2"/>
  </mergeCells>
  <printOptions/>
  <pageMargins left="1.1811023622047245" right="0.5905511811023623" top="0.5905511811023623" bottom="0.5905511811023623" header="0.35433070866141736" footer="0.11811023622047245"/>
  <pageSetup fitToHeight="0" horizontalDpi="600" verticalDpi="600" orientation="portrait" paperSize="9" scale="6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User2</cp:lastModifiedBy>
  <cp:lastPrinted>2019-10-29T03:00:01Z</cp:lastPrinted>
  <dcterms:created xsi:type="dcterms:W3CDTF">2004-09-01T05:21:12Z</dcterms:created>
  <dcterms:modified xsi:type="dcterms:W3CDTF">2019-12-16T06:06:59Z</dcterms:modified>
  <cp:category/>
  <cp:version/>
  <cp:contentType/>
  <cp:contentStatus/>
</cp:coreProperties>
</file>