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1\№ 3- 13.04.2021 апрель\Дума (3) апрель 2021 года\"/>
    </mc:Choice>
  </mc:AlternateContent>
  <xr:revisionPtr revIDLastSave="0" documentId="13_ncr:1_{3D2A64F7-EF91-4671-BE1F-03F78BC94EA4}" xr6:coauthVersionLast="45" xr6:coauthVersionMax="45" xr10:uidLastSave="{00000000-0000-0000-0000-000000000000}"/>
  <bookViews>
    <workbookView xWindow="645" yWindow="1170" windowWidth="18555" windowHeight="10755" xr2:uid="{00000000-000D-0000-FFFF-FFFF00000000}"/>
  </bookViews>
  <sheets>
    <sheet name="9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7" i="1" l="1"/>
  <c r="H186" i="1"/>
  <c r="H184" i="1"/>
  <c r="H183" i="1"/>
  <c r="H185" i="1" s="1"/>
  <c r="H181" i="1"/>
  <c r="H180" i="1"/>
  <c r="H179" i="1"/>
  <c r="H178" i="1"/>
  <c r="H177" i="1"/>
  <c r="H176" i="1"/>
  <c r="H175" i="1"/>
  <c r="H174" i="1"/>
  <c r="H172" i="1"/>
  <c r="H171" i="1"/>
  <c r="H169" i="1"/>
  <c r="H167" i="1"/>
  <c r="H166" i="1"/>
  <c r="H165" i="1"/>
  <c r="H163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5" i="1" s="1"/>
  <c r="H146" i="1"/>
  <c r="H144" i="1"/>
  <c r="H143" i="1"/>
  <c r="H141" i="1"/>
  <c r="H140" i="1"/>
  <c r="H139" i="1"/>
  <c r="H138" i="1"/>
  <c r="H137" i="1"/>
  <c r="H134" i="1"/>
  <c r="H133" i="1"/>
  <c r="H132" i="1"/>
  <c r="H131" i="1"/>
  <c r="H130" i="1"/>
  <c r="H129" i="1"/>
  <c r="H128" i="1"/>
  <c r="H127" i="1"/>
  <c r="H125" i="1"/>
  <c r="H124" i="1"/>
  <c r="H122" i="1"/>
  <c r="H121" i="1"/>
  <c r="H119" i="1"/>
  <c r="H118" i="1"/>
  <c r="H117" i="1"/>
  <c r="H116" i="1"/>
  <c r="H115" i="1"/>
  <c r="H114" i="1"/>
  <c r="H112" i="1"/>
  <c r="H111" i="1"/>
  <c r="H110" i="1"/>
  <c r="H109" i="1"/>
  <c r="H107" i="1"/>
  <c r="H106" i="1"/>
  <c r="H105" i="1"/>
  <c r="H104" i="1"/>
  <c r="H102" i="1"/>
  <c r="H99" i="1"/>
  <c r="H98" i="1"/>
  <c r="H96" i="1"/>
  <c r="H95" i="1"/>
  <c r="H94" i="1"/>
  <c r="H92" i="1"/>
  <c r="H91" i="1"/>
  <c r="H90" i="1"/>
  <c r="H89" i="1"/>
  <c r="H88" i="1"/>
  <c r="H85" i="1"/>
  <c r="H84" i="1"/>
  <c r="H81" i="1" s="1"/>
  <c r="H83" i="1"/>
  <c r="H82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2" i="1"/>
  <c r="H51" i="1"/>
  <c r="H50" i="1"/>
  <c r="H49" i="1"/>
  <c r="H47" i="1"/>
  <c r="H46" i="1"/>
  <c r="H45" i="1"/>
  <c r="H44" i="1"/>
  <c r="H43" i="1"/>
  <c r="H41" i="1"/>
  <c r="H40" i="1"/>
  <c r="H39" i="1"/>
  <c r="H38" i="1"/>
  <c r="H37" i="1"/>
  <c r="H35" i="1"/>
  <c r="H34" i="1"/>
  <c r="H33" i="1"/>
  <c r="H31" i="1"/>
  <c r="H30" i="1"/>
  <c r="H29" i="1"/>
  <c r="H28" i="1"/>
  <c r="H26" i="1"/>
  <c r="H25" i="1"/>
  <c r="H24" i="1"/>
  <c r="H23" i="1"/>
  <c r="H22" i="1"/>
  <c r="H20" i="1"/>
  <c r="H18" i="1" s="1"/>
  <c r="H19" i="1"/>
  <c r="H17" i="1"/>
  <c r="H16" i="1"/>
  <c r="H15" i="1"/>
  <c r="H13" i="1"/>
  <c r="H12" i="1"/>
  <c r="H11" i="1"/>
  <c r="H36" i="1" l="1"/>
  <c r="H74" i="1"/>
  <c r="H142" i="1"/>
  <c r="H21" i="1"/>
  <c r="H10" i="1"/>
  <c r="H32" i="1"/>
  <c r="H113" i="1"/>
  <c r="H97" i="1"/>
  <c r="H120" i="1"/>
  <c r="H170" i="1"/>
  <c r="H188" i="1"/>
  <c r="H93" i="1"/>
  <c r="H149" i="1"/>
  <c r="H156" i="1"/>
  <c r="H27" i="1"/>
  <c r="H48" i="1"/>
  <c r="H42" i="1" s="1"/>
  <c r="H56" i="1"/>
  <c r="H55" i="1" s="1"/>
  <c r="H87" i="1"/>
  <c r="H108" i="1"/>
  <c r="H173" i="1"/>
  <c r="H14" i="1"/>
  <c r="H103" i="1"/>
  <c r="H101" i="1" s="1"/>
  <c r="H126" i="1"/>
  <c r="H164" i="1"/>
  <c r="H63" i="1"/>
  <c r="H136" i="1"/>
  <c r="H135" i="1"/>
  <c r="H9" i="1" l="1"/>
  <c r="H53" i="1" s="1"/>
  <c r="H182" i="1"/>
  <c r="H100" i="1"/>
  <c r="H86" i="1"/>
  <c r="H54" i="1" s="1"/>
  <c r="H123" i="1" l="1"/>
  <c r="H189" i="1" s="1"/>
</calcChain>
</file>

<file path=xl/sharedStrings.xml><?xml version="1.0" encoding="utf-8"?>
<sst xmlns="http://schemas.openxmlformats.org/spreadsheetml/2006/main" count="965" uniqueCount="231">
  <si>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</si>
  <si>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</si>
  <si>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</si>
  <si>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</si>
  <si>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</si>
  <si>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</si>
  <si>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</si>
  <si>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</si>
  <si>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</si>
  <si>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</si>
  <si>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</si>
  <si>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</si>
  <si>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</si>
  <si>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</si>
  <si>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</si>
  <si>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</si>
  <si>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</si>
  <si>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</si>
  <si>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</si>
  <si>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</si>
  <si>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</si>
  <si>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</si>
  <si>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</si>
  <si>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</si>
  <si>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</si>
  <si>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МКУК БИЭМ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</si>
  <si>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</si>
  <si>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</si>
  <si>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</si>
  <si>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</si>
  <si>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</si>
  <si>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</si>
  <si>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4230144099</t>
  </si>
  <si>
    <t>МБУК "Межпоселенческий ДК"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</si>
  <si>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</si>
  <si>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</si>
  <si>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</si>
  <si>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</si>
  <si>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</si>
  <si>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</si>
  <si>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</si>
  <si>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</si>
  <si>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</si>
  <si>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</si>
  <si>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</si>
  <si>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</si>
  <si>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</si>
  <si>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</si>
  <si>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4270100036</t>
  </si>
  <si>
    <t>МБУК "МОБ Балаганского района", МБУК "Межпоселенческий ДК"</t>
  </si>
  <si>
    <t>Муниципальные программы МКУ Управление культуры</t>
  </si>
  <si>
    <t>Муниципальная программа «Противодействие коррупции в муниципальном образовании Балаганский район на 2020-2024 годы»</t>
  </si>
  <si>
    <t>5000100046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</si>
  <si>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</si>
  <si>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</si>
  <si>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0709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</si>
  <si>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</si>
  <si>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</si>
  <si>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</si>
  <si>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</si>
  <si>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</si>
  <si>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</si>
  <si>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</si>
  <si>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</si>
  <si>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</si>
  <si>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</si>
  <si>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</si>
  <si>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</si>
  <si>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</si>
  <si>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</si>
  <si>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</si>
  <si>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</si>
  <si>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</si>
  <si>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</si>
  <si>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</si>
  <si>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</si>
  <si>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</si>
  <si>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</si>
  <si>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</si>
  <si>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</si>
  <si>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</si>
  <si>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</si>
  <si>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</si>
  <si>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</si>
  <si>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</si>
  <si>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</si>
  <si>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</si>
  <si>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</si>
  <si>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</si>
  <si>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</si>
  <si>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</si>
  <si>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</si>
  <si>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</si>
  <si>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</si>
  <si>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</si>
  <si>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</si>
  <si>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</si>
  <si>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</si>
  <si>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</si>
  <si>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</si>
  <si>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</si>
  <si>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</si>
  <si>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</si>
  <si>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</si>
  <si>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</si>
  <si>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</si>
  <si>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</si>
  <si>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</si>
  <si>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</si>
  <si>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</si>
  <si>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</si>
  <si>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</si>
  <si>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</si>
  <si>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</si>
  <si>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</si>
  <si>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</si>
  <si>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</si>
  <si>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</si>
  <si>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</si>
  <si>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</si>
  <si>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Муниципальная программа "Противодействие коррупции в муниципальном образовании Балаганский район на 2020-2024 годы"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</si>
  <si>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</si>
  <si>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</si>
  <si>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5400000000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</si>
  <si>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</si>
  <si>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5410100051</t>
  </si>
  <si>
    <t xml:space="preserve">Реализация мероприятий перечня проектов народных инициатив </t>
  </si>
  <si>
    <t>5600100055</t>
  </si>
  <si>
    <t>5900000000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</si>
  <si>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</si>
  <si>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</si>
  <si>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</si>
  <si>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</si>
  <si>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</si>
  <si>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МП "Улучшение условий и охраны труда в муниципальном образовании Балаганский район  на 2019-2024 годы"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</si>
  <si>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</si>
  <si>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</si>
  <si>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</si>
  <si>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</si>
  <si>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59101S2972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</si>
  <si>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</si>
  <si>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</si>
  <si>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</si>
  <si>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</si>
  <si>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</si>
  <si>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</si>
  <si>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</si>
  <si>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</si>
  <si>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</si>
  <si>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4360079500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</si>
  <si>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</si>
  <si>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</si>
  <si>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</si>
  <si>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</si>
  <si>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</si>
  <si>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</si>
  <si>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</si>
  <si>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</si>
  <si>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</si>
  <si>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</si>
  <si>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</si>
  <si>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</si>
  <si>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</si>
  <si>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</si>
  <si>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</si>
  <si>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</si>
  <si>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</si>
  <si>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МКУ ЕДДС</t>
  </si>
  <si>
    <t>0310</t>
  </si>
  <si>
    <t>1202</t>
  </si>
  <si>
    <t>5910100059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</si>
  <si>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</si>
  <si>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</si>
  <si>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</si>
  <si>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</si>
  <si>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</si>
  <si>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</si>
  <si>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</si>
  <si>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</si>
  <si>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</si>
  <si>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</si>
  <si>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</si>
  <si>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</si>
  <si>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</si>
  <si>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"Управление муниципальным имуществом муниципального образования Балаганский район на 2019 -2024 годы"</t>
  </si>
  <si>
    <t>УМИ</t>
  </si>
  <si>
    <t>6000000000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</si>
  <si>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</si>
  <si>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</si>
  <si>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</si>
  <si>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</si>
  <si>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</si>
  <si>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</si>
  <si>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</si>
  <si>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</si>
  <si>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</si>
  <si>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</si>
  <si>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</si>
  <si>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</si>
  <si>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</si>
  <si>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</si>
  <si>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</si>
  <si>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</si>
  <si>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</si>
  <si>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РАСПРЕДЕЛЕНИЕ БЮДЖЕТНЫХ АССИГНОВАНИЙ НА РЕАЛИЗАЦИЮ МУНИЦИПАЛЬНЫХ ПРОГРАММ НА 2021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</si>
  <si>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</si>
  <si>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43201L3041</t>
  </si>
  <si>
    <t>89000000000</t>
  </si>
  <si>
    <t>460Е250971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</si>
  <si>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</si>
  <si>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</si>
  <si>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</si>
  <si>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46001S2050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</si>
  <si>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</si>
  <si>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</si>
  <si>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Приложение 13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 21.12.2020 г.  №5/2 -Р/Д</t>
  </si>
  <si>
    <t>МП "Улучшение качества жизни граждан пожилого возраста  в муниципальном образовании Балаганский район на 2019-2024 годы"</t>
  </si>
  <si>
    <t>4220200000</t>
  </si>
  <si>
    <t>4220244199</t>
  </si>
  <si>
    <t>Основное мероприятие: «Обеспечение деятельности палаточного спортивно-оздоровительного лагеря «Олимп»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</si>
  <si>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</si>
  <si>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54101S2200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</si>
  <si>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</si>
  <si>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5720100057</t>
  </si>
  <si>
    <t>45001S2610</t>
  </si>
  <si>
    <t>4601000043</t>
  </si>
  <si>
    <t>4900100045</t>
  </si>
  <si>
    <t>4900200045</t>
  </si>
  <si>
    <t>4361900224</t>
  </si>
  <si>
    <t>4361972792</t>
  </si>
  <si>
    <t>Приложение 10                                 к решению Думы Балаганского района "О внесении изменений в решение Думы Балаганского района от 21.12.2020 года №5/2-Р/Д  "О бюджете муниципального образования Балаганский район на 2021 год и на плановый период 2022 и 2023 годов"                         от 13.04.2021 года  №3/6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</si>
</sst>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/>
    <xf numFmtId="0" fontId="4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/>
    <xf numFmtId="2" fontId="11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/>
    <xf numFmtId="49" fontId="2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0" fillId="0" borderId="1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1/&#1044;&#1059;&#1052;&#1040;%202021/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3383.6</v>
          </cell>
        </row>
        <row r="23">
          <cell r="G23">
            <v>241.4</v>
          </cell>
        </row>
        <row r="28">
          <cell r="G28">
            <v>16.7</v>
          </cell>
        </row>
        <row r="32">
          <cell r="G32">
            <v>5368.4</v>
          </cell>
        </row>
        <row r="38">
          <cell r="G38">
            <v>263</v>
          </cell>
        </row>
        <row r="45">
          <cell r="G45">
            <v>64</v>
          </cell>
        </row>
        <row r="53">
          <cell r="G53">
            <v>7.5</v>
          </cell>
        </row>
        <row r="59">
          <cell r="G59">
            <v>7</v>
          </cell>
        </row>
        <row r="65">
          <cell r="G65">
            <v>1.5</v>
          </cell>
        </row>
        <row r="72">
          <cell r="G72">
            <v>17.399999999999999</v>
          </cell>
        </row>
        <row r="74">
          <cell r="G74">
            <v>10</v>
          </cell>
        </row>
        <row r="80">
          <cell r="G80">
            <v>3.8</v>
          </cell>
        </row>
        <row r="85">
          <cell r="G85">
            <v>1</v>
          </cell>
        </row>
        <row r="90">
          <cell r="G90">
            <v>3</v>
          </cell>
        </row>
        <row r="99">
          <cell r="G99">
            <v>6761.2</v>
          </cell>
        </row>
        <row r="103">
          <cell r="G103">
            <v>50.2</v>
          </cell>
        </row>
        <row r="107">
          <cell r="G107">
            <v>2.6</v>
          </cell>
        </row>
        <row r="113">
          <cell r="G113">
            <v>30</v>
          </cell>
        </row>
        <row r="119">
          <cell r="G119">
            <v>4691</v>
          </cell>
        </row>
        <row r="125">
          <cell r="G125">
            <v>941</v>
          </cell>
        </row>
        <row r="129">
          <cell r="G129">
            <v>374.1</v>
          </cell>
        </row>
        <row r="134">
          <cell r="G134">
            <v>6.2</v>
          </cell>
        </row>
        <row r="139">
          <cell r="G139">
            <v>100</v>
          </cell>
        </row>
        <row r="145">
          <cell r="G145">
            <v>345</v>
          </cell>
        </row>
        <row r="152">
          <cell r="G152">
            <v>6905.5</v>
          </cell>
        </row>
        <row r="158">
          <cell r="G158">
            <v>4686</v>
          </cell>
        </row>
        <row r="165">
          <cell r="G165">
            <v>1948</v>
          </cell>
        </row>
        <row r="169">
          <cell r="G169">
            <v>79.800000000000011</v>
          </cell>
        </row>
        <row r="173">
          <cell r="G173">
            <v>3</v>
          </cell>
        </row>
        <row r="179">
          <cell r="G179">
            <v>6960</v>
          </cell>
        </row>
        <row r="183">
          <cell r="G183">
            <v>119.5</v>
          </cell>
        </row>
        <row r="190">
          <cell r="G190">
            <v>40.4</v>
          </cell>
        </row>
        <row r="195">
          <cell r="G195">
            <v>18</v>
          </cell>
        </row>
        <row r="200">
          <cell r="G200">
            <v>5</v>
          </cell>
        </row>
        <row r="203">
          <cell r="G203">
            <v>50</v>
          </cell>
        </row>
        <row r="209">
          <cell r="G209">
            <v>300</v>
          </cell>
        </row>
        <row r="220">
          <cell r="G220">
            <v>28.3</v>
          </cell>
        </row>
        <row r="223">
          <cell r="G223">
            <v>10506.3</v>
          </cell>
        </row>
        <row r="228">
          <cell r="G228">
            <v>187</v>
          </cell>
        </row>
        <row r="234">
          <cell r="G234">
            <v>57492</v>
          </cell>
        </row>
        <row r="238">
          <cell r="G238">
            <v>410</v>
          </cell>
        </row>
        <row r="244">
          <cell r="G244">
            <v>2.5</v>
          </cell>
        </row>
        <row r="252">
          <cell r="G252">
            <v>12381.2</v>
          </cell>
        </row>
        <row r="256">
          <cell r="G256">
            <v>13358.5</v>
          </cell>
        </row>
        <row r="260">
          <cell r="G260">
            <v>159415.70000000001</v>
          </cell>
        </row>
        <row r="264">
          <cell r="G264">
            <v>2104.1</v>
          </cell>
        </row>
        <row r="268">
          <cell r="G268">
            <v>110.8</v>
          </cell>
        </row>
        <row r="272">
          <cell r="G272">
            <v>297.60000000000002</v>
          </cell>
        </row>
        <row r="276">
          <cell r="G276">
            <v>8145.8</v>
          </cell>
        </row>
        <row r="280">
          <cell r="G280">
            <v>1022.4</v>
          </cell>
        </row>
        <row r="284">
          <cell r="G284">
            <v>53.8</v>
          </cell>
        </row>
        <row r="288">
          <cell r="G288">
            <v>833.3</v>
          </cell>
        </row>
        <row r="292">
          <cell r="G292">
            <v>43.9</v>
          </cell>
        </row>
        <row r="299">
          <cell r="G299">
            <v>9318.5</v>
          </cell>
        </row>
        <row r="303">
          <cell r="G303">
            <v>490.5</v>
          </cell>
        </row>
        <row r="307">
          <cell r="G307">
            <v>17481.400000000001</v>
          </cell>
        </row>
        <row r="311">
          <cell r="G311">
            <v>1416.1</v>
          </cell>
        </row>
        <row r="317">
          <cell r="G317">
            <v>155.30000000000001</v>
          </cell>
        </row>
        <row r="320">
          <cell r="G320">
            <v>110</v>
          </cell>
        </row>
        <row r="328">
          <cell r="G328">
            <v>5449.7</v>
          </cell>
        </row>
        <row r="332">
          <cell r="G332">
            <v>5374.8</v>
          </cell>
        </row>
        <row r="336">
          <cell r="G336">
            <v>100</v>
          </cell>
        </row>
        <row r="340">
          <cell r="G340">
            <v>265.79999999999995</v>
          </cell>
        </row>
        <row r="347">
          <cell r="G347">
            <v>88.6</v>
          </cell>
        </row>
        <row r="353">
          <cell r="G353">
            <v>1375</v>
          </cell>
        </row>
        <row r="360">
          <cell r="G360">
            <v>41</v>
          </cell>
        </row>
        <row r="365">
          <cell r="G365">
            <v>57</v>
          </cell>
        </row>
        <row r="369">
          <cell r="G369">
            <v>8.5</v>
          </cell>
        </row>
        <row r="374">
          <cell r="G374">
            <v>1.5</v>
          </cell>
        </row>
        <row r="378">
          <cell r="G378">
            <v>1.5</v>
          </cell>
        </row>
        <row r="382">
          <cell r="G382">
            <v>52.9</v>
          </cell>
        </row>
        <row r="385">
          <cell r="G385">
            <v>39</v>
          </cell>
        </row>
        <row r="390">
          <cell r="G390">
            <v>3</v>
          </cell>
        </row>
        <row r="397">
          <cell r="G397">
            <v>544.5</v>
          </cell>
        </row>
        <row r="401">
          <cell r="G401">
            <v>28.8</v>
          </cell>
        </row>
        <row r="405">
          <cell r="G405">
            <v>20.2</v>
          </cell>
        </row>
        <row r="408">
          <cell r="G408">
            <v>34</v>
          </cell>
        </row>
        <row r="416">
          <cell r="G416">
            <v>2486</v>
          </cell>
        </row>
        <row r="421">
          <cell r="G421">
            <v>214.8</v>
          </cell>
        </row>
        <row r="425">
          <cell r="G425">
            <v>8.1</v>
          </cell>
        </row>
        <row r="429">
          <cell r="G429">
            <v>150</v>
          </cell>
        </row>
        <row r="433">
          <cell r="G433">
            <v>2070.1999999999998</v>
          </cell>
        </row>
        <row r="438">
          <cell r="G438">
            <v>49</v>
          </cell>
        </row>
        <row r="445">
          <cell r="G445">
            <v>463.2</v>
          </cell>
        </row>
        <row r="448">
          <cell r="G448">
            <v>1700.5</v>
          </cell>
        </row>
        <row r="454">
          <cell r="G454">
            <v>661.6</v>
          </cell>
        </row>
        <row r="459">
          <cell r="G459">
            <v>54.4</v>
          </cell>
        </row>
        <row r="464">
          <cell r="G464">
            <v>32.9</v>
          </cell>
        </row>
        <row r="467">
          <cell r="G467">
            <v>46.4</v>
          </cell>
        </row>
        <row r="473">
          <cell r="G473">
            <v>546.9</v>
          </cell>
        </row>
        <row r="478">
          <cell r="G478">
            <v>126</v>
          </cell>
        </row>
        <row r="484">
          <cell r="G484">
            <v>3048</v>
          </cell>
        </row>
        <row r="496">
          <cell r="G496">
            <v>6784.9</v>
          </cell>
        </row>
        <row r="503">
          <cell r="G503">
            <v>26.4</v>
          </cell>
        </row>
        <row r="526">
          <cell r="G526">
            <v>7429.9</v>
          </cell>
        </row>
        <row r="533">
          <cell r="G533">
            <v>2603</v>
          </cell>
        </row>
        <row r="534">
          <cell r="G534">
            <v>786</v>
          </cell>
        </row>
        <row r="535">
          <cell r="G535">
            <v>371.3</v>
          </cell>
        </row>
        <row r="552">
          <cell r="G552">
            <v>22.6</v>
          </cell>
        </row>
        <row r="558">
          <cell r="G558">
            <v>4097</v>
          </cell>
        </row>
        <row r="563">
          <cell r="G563">
            <v>6041</v>
          </cell>
        </row>
        <row r="568">
          <cell r="G568">
            <v>1716.1</v>
          </cell>
        </row>
        <row r="584">
          <cell r="G584">
            <v>3</v>
          </cell>
        </row>
        <row r="593">
          <cell r="G593">
            <v>6.1</v>
          </cell>
        </row>
        <row r="600">
          <cell r="G600">
            <v>9734.6</v>
          </cell>
        </row>
        <row r="604">
          <cell r="G604">
            <v>26978.2</v>
          </cell>
        </row>
        <row r="608">
          <cell r="G608">
            <v>269.8</v>
          </cell>
        </row>
        <row r="617">
          <cell r="G617">
            <v>3071.8</v>
          </cell>
        </row>
        <row r="625">
          <cell r="G625">
            <v>20295</v>
          </cell>
        </row>
        <row r="630">
          <cell r="G630">
            <v>8131</v>
          </cell>
        </row>
        <row r="725">
          <cell r="G725">
            <v>2093</v>
          </cell>
        </row>
        <row r="730">
          <cell r="G730">
            <v>1800</v>
          </cell>
        </row>
        <row r="737">
          <cell r="G737">
            <v>847.3</v>
          </cell>
        </row>
        <row r="742">
          <cell r="G742">
            <v>76.199999999999989</v>
          </cell>
        </row>
        <row r="748">
          <cell r="G748">
            <v>14.4</v>
          </cell>
        </row>
        <row r="754">
          <cell r="G754">
            <v>487</v>
          </cell>
        </row>
        <row r="759">
          <cell r="G759">
            <v>51</v>
          </cell>
        </row>
        <row r="764">
          <cell r="G764">
            <v>124.3</v>
          </cell>
        </row>
        <row r="768">
          <cell r="G768">
            <v>40</v>
          </cell>
        </row>
        <row r="772">
          <cell r="G772">
            <v>72.400000000000006</v>
          </cell>
        </row>
        <row r="776">
          <cell r="G776">
            <v>29</v>
          </cell>
        </row>
        <row r="780">
          <cell r="G780">
            <v>3188</v>
          </cell>
        </row>
        <row r="785">
          <cell r="G785">
            <v>354.09999999999997</v>
          </cell>
        </row>
        <row r="789">
          <cell r="G789">
            <v>1</v>
          </cell>
        </row>
        <row r="792">
          <cell r="G792">
            <v>16.100000000000001</v>
          </cell>
        </row>
        <row r="799">
          <cell r="G799">
            <v>518.20000000000005</v>
          </cell>
        </row>
        <row r="803">
          <cell r="G803">
            <v>3366.2000000000003</v>
          </cell>
        </row>
        <row r="808">
          <cell r="G808">
            <v>117.80000000000001</v>
          </cell>
        </row>
        <row r="815">
          <cell r="G815">
            <v>1607</v>
          </cell>
        </row>
        <row r="823">
          <cell r="G823">
            <v>9</v>
          </cell>
        </row>
        <row r="828">
          <cell r="G828">
            <v>8.4</v>
          </cell>
        </row>
        <row r="835">
          <cell r="G835">
            <v>15</v>
          </cell>
        </row>
        <row r="842">
          <cell r="G842">
            <v>21358.3</v>
          </cell>
        </row>
        <row r="846">
          <cell r="G846">
            <v>1124.0999999999999</v>
          </cell>
        </row>
        <row r="850">
          <cell r="G850">
            <v>540</v>
          </cell>
        </row>
        <row r="862">
          <cell r="G862">
            <v>25573.8</v>
          </cell>
        </row>
        <row r="866">
          <cell r="G866">
            <v>1346.4</v>
          </cell>
        </row>
        <row r="870">
          <cell r="G870">
            <v>10.7</v>
          </cell>
        </row>
        <row r="886">
          <cell r="G886">
            <v>21</v>
          </cell>
        </row>
        <row r="892">
          <cell r="G892">
            <v>13</v>
          </cell>
        </row>
        <row r="897">
          <cell r="G897">
            <v>40</v>
          </cell>
        </row>
        <row r="905">
          <cell r="G905">
            <v>3.6</v>
          </cell>
        </row>
        <row r="910">
          <cell r="G910">
            <v>24</v>
          </cell>
        </row>
        <row r="914">
          <cell r="G914">
            <v>115</v>
          </cell>
        </row>
        <row r="919">
          <cell r="G919">
            <v>25.8</v>
          </cell>
        </row>
        <row r="924">
          <cell r="G924">
            <v>2</v>
          </cell>
        </row>
        <row r="969">
          <cell r="G969">
            <v>266.60000000000002</v>
          </cell>
        </row>
        <row r="976">
          <cell r="G976">
            <v>59804.3</v>
          </cell>
        </row>
        <row r="980">
          <cell r="G980">
            <v>3147.6</v>
          </cell>
        </row>
        <row r="986">
          <cell r="G986">
            <v>2266.1</v>
          </cell>
        </row>
        <row r="990">
          <cell r="G990">
            <v>119.3</v>
          </cell>
        </row>
        <row r="998">
          <cell r="G998">
            <v>1237</v>
          </cell>
        </row>
        <row r="1003">
          <cell r="G1003">
            <v>297</v>
          </cell>
        </row>
        <row r="1034">
          <cell r="G1034">
            <v>45</v>
          </cell>
        </row>
        <row r="1052">
          <cell r="G1052">
            <v>2563</v>
          </cell>
        </row>
        <row r="1057">
          <cell r="G1057">
            <v>620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9"/>
  <sheetViews>
    <sheetView tabSelected="1" topLeftCell="A10" zoomScaleNormal="100" workbookViewId="0">
      <selection activeCell="C1" sqref="C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47" customWidth="1"/>
    <col min="9" max="16384" width="9.140625" style="2"/>
  </cols>
  <sheetData>
    <row r="1" spans="1:9" ht="147.75" customHeight="1" x14ac:dyDescent="0.25">
      <c r="E1" s="98" t="s">
        <v>230</v>
      </c>
      <c r="F1" s="98"/>
      <c r="G1" s="98"/>
      <c r="H1" s="98"/>
    </row>
    <row r="2" spans="1:9" ht="118.5" customHeight="1" x14ac:dyDescent="0.25">
      <c r="D2" s="3"/>
      <c r="E2" s="98" t="s">
        <v>215</v>
      </c>
      <c r="F2" s="98"/>
      <c r="G2" s="98"/>
      <c r="H2" s="98"/>
    </row>
    <row r="3" spans="1:9" ht="15" x14ac:dyDescent="0.25">
      <c r="D3" s="3"/>
      <c r="E3" s="3"/>
      <c r="F3" s="4"/>
      <c r="G3" s="4"/>
      <c r="H3" s="4"/>
    </row>
    <row r="4" spans="1:9" ht="15.75" x14ac:dyDescent="0.2">
      <c r="B4" s="99" t="s">
        <v>204</v>
      </c>
      <c r="C4" s="99"/>
      <c r="D4" s="99"/>
      <c r="E4" s="99"/>
      <c r="F4" s="99"/>
      <c r="G4" s="99"/>
      <c r="H4" s="99"/>
      <c r="I4" s="99"/>
    </row>
    <row r="5" spans="1:9" ht="16.5" customHeight="1" x14ac:dyDescent="0.25">
      <c r="G5" s="96" t="s">
        <v>0</v>
      </c>
      <c r="H5" s="97"/>
    </row>
    <row r="6" spans="1:9" ht="15" x14ac:dyDescent="0.25">
      <c r="B6" s="100" t="s">
        <v>5</v>
      </c>
      <c r="C6" s="100" t="s">
        <v>1</v>
      </c>
      <c r="D6" s="103" t="s">
        <v>2</v>
      </c>
      <c r="E6" s="104"/>
      <c r="F6" s="104"/>
      <c r="G6" s="105"/>
      <c r="H6" s="100" t="s">
        <v>3</v>
      </c>
    </row>
    <row r="7" spans="1:9" ht="15" customHeight="1" x14ac:dyDescent="0.25">
      <c r="A7" s="5"/>
      <c r="B7" s="106"/>
      <c r="C7" s="101"/>
      <c r="D7" s="108" t="s">
        <v>6</v>
      </c>
      <c r="E7" s="95" t="s">
        <v>7</v>
      </c>
      <c r="F7" s="95" t="s">
        <v>8</v>
      </c>
      <c r="G7" s="95" t="s">
        <v>9</v>
      </c>
      <c r="H7" s="106"/>
    </row>
    <row r="8" spans="1:9" ht="15" customHeight="1" x14ac:dyDescent="0.25">
      <c r="A8" s="6" t="s">
        <v>4</v>
      </c>
      <c r="B8" s="107"/>
      <c r="C8" s="102"/>
      <c r="D8" s="109"/>
      <c r="E8" s="95"/>
      <c r="F8" s="95"/>
      <c r="G8" s="95"/>
      <c r="H8" s="107"/>
    </row>
    <row r="9" spans="1:9" ht="45" x14ac:dyDescent="0.25">
      <c r="A9" s="6"/>
      <c r="B9" s="8" t="s">
        <v>10</v>
      </c>
      <c r="C9" s="55" t="s">
        <v>11</v>
      </c>
      <c r="D9" s="9" t="s">
        <v>12</v>
      </c>
      <c r="E9" s="10"/>
      <c r="F9" s="10"/>
      <c r="G9" s="10"/>
      <c r="H9" s="11">
        <f>H10+H14+H18+H21+H27+H32+H36</f>
        <v>33403.4</v>
      </c>
    </row>
    <row r="10" spans="1:9" ht="60" x14ac:dyDescent="0.25">
      <c r="A10" s="7">
        <v>1</v>
      </c>
      <c r="B10" s="54" t="s">
        <v>13</v>
      </c>
      <c r="C10" s="56" t="s">
        <v>14</v>
      </c>
      <c r="D10" s="9" t="s">
        <v>12</v>
      </c>
      <c r="E10" s="9"/>
      <c r="F10" s="57" t="s">
        <v>15</v>
      </c>
      <c r="G10" s="10"/>
      <c r="H10" s="11">
        <f>H11+H12+H13</f>
        <v>6821.5</v>
      </c>
    </row>
    <row r="11" spans="1:9" ht="60" x14ac:dyDescent="0.25">
      <c r="A11" s="7"/>
      <c r="B11" s="54" t="s">
        <v>13</v>
      </c>
      <c r="C11" s="56" t="s">
        <v>16</v>
      </c>
      <c r="D11" s="9" t="s">
        <v>12</v>
      </c>
      <c r="E11" s="9" t="s">
        <v>17</v>
      </c>
      <c r="F11" s="57" t="s">
        <v>18</v>
      </c>
      <c r="G11" s="9" t="s">
        <v>19</v>
      </c>
      <c r="H11" s="12">
        <f>SUM('[1]9'!G53)</f>
        <v>7.5</v>
      </c>
    </row>
    <row r="12" spans="1:9" ht="60" x14ac:dyDescent="0.25">
      <c r="A12" s="7">
        <v>2</v>
      </c>
      <c r="B12" s="54" t="s">
        <v>13</v>
      </c>
      <c r="C12" s="56" t="s">
        <v>16</v>
      </c>
      <c r="D12" s="58" t="s">
        <v>12</v>
      </c>
      <c r="E12" s="9" t="s">
        <v>20</v>
      </c>
      <c r="F12" s="57" t="s">
        <v>18</v>
      </c>
      <c r="G12" s="9" t="s">
        <v>19</v>
      </c>
      <c r="H12" s="11">
        <f>SUM('[1]9'!G99)</f>
        <v>6761.2</v>
      </c>
    </row>
    <row r="13" spans="1:9" ht="60" x14ac:dyDescent="0.25">
      <c r="A13" s="7">
        <v>3</v>
      </c>
      <c r="B13" s="54" t="s">
        <v>13</v>
      </c>
      <c r="C13" s="56" t="s">
        <v>16</v>
      </c>
      <c r="D13" s="58" t="s">
        <v>12</v>
      </c>
      <c r="E13" s="9" t="s">
        <v>20</v>
      </c>
      <c r="F13" s="13" t="s">
        <v>21</v>
      </c>
      <c r="G13" s="9" t="s">
        <v>19</v>
      </c>
      <c r="H13" s="11">
        <f>SUM('[1]9'!G103+'[1]9'!G107)</f>
        <v>52.800000000000004</v>
      </c>
    </row>
    <row r="14" spans="1:9" ht="60" x14ac:dyDescent="0.25">
      <c r="A14" s="7"/>
      <c r="B14" s="54" t="s">
        <v>23</v>
      </c>
      <c r="C14" s="55" t="s">
        <v>24</v>
      </c>
      <c r="D14" s="58" t="s">
        <v>12</v>
      </c>
      <c r="E14" s="9"/>
      <c r="F14" s="57" t="s">
        <v>217</v>
      </c>
      <c r="G14" s="9"/>
      <c r="H14" s="11">
        <f>H15+H16+H17</f>
        <v>1321.3</v>
      </c>
    </row>
    <row r="15" spans="1:9" ht="67.5" customHeight="1" x14ac:dyDescent="0.25">
      <c r="A15" s="8" t="s">
        <v>22</v>
      </c>
      <c r="B15" s="54" t="s">
        <v>23</v>
      </c>
      <c r="C15" s="55" t="s">
        <v>25</v>
      </c>
      <c r="D15" s="58" t="s">
        <v>12</v>
      </c>
      <c r="E15" s="9" t="s">
        <v>20</v>
      </c>
      <c r="F15" s="57" t="s">
        <v>218</v>
      </c>
      <c r="G15" s="9" t="s">
        <v>26</v>
      </c>
      <c r="H15" s="11">
        <f>SUM('[1]9'!G125)</f>
        <v>941</v>
      </c>
    </row>
    <row r="16" spans="1:9" ht="60" x14ac:dyDescent="0.25">
      <c r="A16" s="7">
        <v>5</v>
      </c>
      <c r="B16" s="54" t="s">
        <v>23</v>
      </c>
      <c r="C16" s="55" t="s">
        <v>25</v>
      </c>
      <c r="D16" s="58" t="s">
        <v>12</v>
      </c>
      <c r="E16" s="9" t="s">
        <v>20</v>
      </c>
      <c r="F16" s="57" t="s">
        <v>218</v>
      </c>
      <c r="G16" s="9" t="s">
        <v>27</v>
      </c>
      <c r="H16" s="11">
        <f>SUM('[1]9'!G129)</f>
        <v>374.1</v>
      </c>
    </row>
    <row r="17" spans="1:8" ht="60" x14ac:dyDescent="0.25">
      <c r="A17" s="7">
        <v>6</v>
      </c>
      <c r="B17" s="54" t="s">
        <v>23</v>
      </c>
      <c r="C17" s="55" t="s">
        <v>25</v>
      </c>
      <c r="D17" s="58" t="s">
        <v>12</v>
      </c>
      <c r="E17" s="9" t="s">
        <v>20</v>
      </c>
      <c r="F17" s="57" t="s">
        <v>218</v>
      </c>
      <c r="G17" s="9" t="s">
        <v>28</v>
      </c>
      <c r="H17" s="11">
        <f>SUM('[1]9'!G134)</f>
        <v>6.2</v>
      </c>
    </row>
    <row r="18" spans="1:8" ht="60" x14ac:dyDescent="0.25">
      <c r="A18" s="7">
        <v>7</v>
      </c>
      <c r="B18" s="54" t="s">
        <v>29</v>
      </c>
      <c r="C18" s="56" t="s">
        <v>30</v>
      </c>
      <c r="D18" s="58" t="s">
        <v>12</v>
      </c>
      <c r="E18" s="9"/>
      <c r="F18" s="59" t="s">
        <v>31</v>
      </c>
      <c r="G18" s="9"/>
      <c r="H18" s="11">
        <f>SUM(H19:H20)</f>
        <v>6912.5</v>
      </c>
    </row>
    <row r="19" spans="1:8" ht="60" x14ac:dyDescent="0.25">
      <c r="A19" s="7"/>
      <c r="B19" s="54" t="s">
        <v>29</v>
      </c>
      <c r="C19" s="56" t="s">
        <v>30</v>
      </c>
      <c r="D19" s="58" t="s">
        <v>12</v>
      </c>
      <c r="E19" s="9" t="s">
        <v>17</v>
      </c>
      <c r="F19" s="59" t="s">
        <v>32</v>
      </c>
      <c r="G19" s="9" t="s">
        <v>19</v>
      </c>
      <c r="H19" s="11">
        <f>SUM('[1]9'!G59)</f>
        <v>7</v>
      </c>
    </row>
    <row r="20" spans="1:8" ht="60" x14ac:dyDescent="0.25">
      <c r="A20" s="7"/>
      <c r="B20" s="54" t="s">
        <v>29</v>
      </c>
      <c r="C20" s="56" t="s">
        <v>33</v>
      </c>
      <c r="D20" s="58" t="s">
        <v>12</v>
      </c>
      <c r="E20" s="9" t="s">
        <v>20</v>
      </c>
      <c r="F20" s="59" t="s">
        <v>32</v>
      </c>
      <c r="G20" s="9" t="s">
        <v>19</v>
      </c>
      <c r="H20" s="11">
        <f>SUM('[1]9'!G152)</f>
        <v>6905.5</v>
      </c>
    </row>
    <row r="21" spans="1:8" ht="75" x14ac:dyDescent="0.25">
      <c r="A21" s="7">
        <v>9</v>
      </c>
      <c r="B21" s="14" t="s">
        <v>34</v>
      </c>
      <c r="C21" s="55" t="s">
        <v>35</v>
      </c>
      <c r="D21" s="58" t="s">
        <v>12</v>
      </c>
      <c r="E21" s="9"/>
      <c r="F21" s="59" t="s">
        <v>36</v>
      </c>
      <c r="G21" s="9"/>
      <c r="H21" s="11">
        <f>H22+H23+H24+H26+H25</f>
        <v>9011.5999999999985</v>
      </c>
    </row>
    <row r="22" spans="1:8" ht="75" customHeight="1" x14ac:dyDescent="0.25">
      <c r="A22" s="7"/>
      <c r="B22" s="14" t="s">
        <v>34</v>
      </c>
      <c r="C22" s="55" t="s">
        <v>37</v>
      </c>
      <c r="D22" s="58" t="s">
        <v>12</v>
      </c>
      <c r="E22" s="9" t="s">
        <v>38</v>
      </c>
      <c r="F22" s="57" t="s">
        <v>39</v>
      </c>
      <c r="G22" s="9" t="s">
        <v>26</v>
      </c>
      <c r="H22" s="11">
        <f>SUM('[1]9'!G18)</f>
        <v>3383.6</v>
      </c>
    </row>
    <row r="23" spans="1:8" ht="75" x14ac:dyDescent="0.25">
      <c r="A23" s="7"/>
      <c r="B23" s="14" t="s">
        <v>34</v>
      </c>
      <c r="C23" s="55" t="s">
        <v>37</v>
      </c>
      <c r="D23" s="58" t="s">
        <v>12</v>
      </c>
      <c r="E23" s="9" t="s">
        <v>38</v>
      </c>
      <c r="F23" s="57" t="s">
        <v>39</v>
      </c>
      <c r="G23" s="9" t="s">
        <v>27</v>
      </c>
      <c r="H23" s="11">
        <f>SUM('[1]9'!G23)</f>
        <v>241.4</v>
      </c>
    </row>
    <row r="24" spans="1:8" ht="75" x14ac:dyDescent="0.25">
      <c r="A24" s="7">
        <v>10</v>
      </c>
      <c r="B24" s="14" t="s">
        <v>34</v>
      </c>
      <c r="C24" s="55" t="s">
        <v>37</v>
      </c>
      <c r="D24" s="58" t="s">
        <v>12</v>
      </c>
      <c r="E24" s="9" t="s">
        <v>38</v>
      </c>
      <c r="F24" s="57" t="s">
        <v>39</v>
      </c>
      <c r="G24" s="9" t="s">
        <v>28</v>
      </c>
      <c r="H24" s="11">
        <f>SUM('[1]9'!G28)</f>
        <v>16.7</v>
      </c>
    </row>
    <row r="25" spans="1:8" ht="75" x14ac:dyDescent="0.25">
      <c r="A25" s="7">
        <v>11</v>
      </c>
      <c r="B25" s="14" t="s">
        <v>34</v>
      </c>
      <c r="C25" s="55" t="s">
        <v>37</v>
      </c>
      <c r="D25" s="58" t="s">
        <v>12</v>
      </c>
      <c r="E25" s="9" t="s">
        <v>38</v>
      </c>
      <c r="F25" s="60">
        <v>4240142400</v>
      </c>
      <c r="G25" s="50">
        <v>400</v>
      </c>
      <c r="H25" s="11">
        <f>SUM('[1]9'!G32)</f>
        <v>5368.4</v>
      </c>
    </row>
    <row r="26" spans="1:8" ht="75" x14ac:dyDescent="0.25">
      <c r="A26" s="7">
        <v>12</v>
      </c>
      <c r="B26" s="14" t="s">
        <v>34</v>
      </c>
      <c r="C26" s="55" t="s">
        <v>37</v>
      </c>
      <c r="D26" s="58" t="s">
        <v>12</v>
      </c>
      <c r="E26" s="9" t="s">
        <v>17</v>
      </c>
      <c r="F26" s="57" t="s">
        <v>39</v>
      </c>
      <c r="G26" s="9" t="s">
        <v>27</v>
      </c>
      <c r="H26" s="11">
        <f>SUM('[1]9'!G65)</f>
        <v>1.5</v>
      </c>
    </row>
    <row r="27" spans="1:8" ht="75" x14ac:dyDescent="0.25">
      <c r="A27" s="7"/>
      <c r="B27" s="14" t="s">
        <v>40</v>
      </c>
      <c r="C27" s="55" t="s">
        <v>41</v>
      </c>
      <c r="D27" s="58" t="s">
        <v>12</v>
      </c>
      <c r="E27" s="9"/>
      <c r="F27" s="57"/>
      <c r="G27" s="9"/>
      <c r="H27" s="11">
        <f>H28+H29+H31+H30</f>
        <v>2034.6</v>
      </c>
    </row>
    <row r="28" spans="1:8" ht="75" x14ac:dyDescent="0.25">
      <c r="A28" s="7"/>
      <c r="B28" s="14" t="s">
        <v>40</v>
      </c>
      <c r="C28" s="55" t="s">
        <v>41</v>
      </c>
      <c r="D28" s="58" t="s">
        <v>12</v>
      </c>
      <c r="E28" s="9" t="s">
        <v>42</v>
      </c>
      <c r="F28" s="57" t="s">
        <v>43</v>
      </c>
      <c r="G28" s="9" t="s">
        <v>26</v>
      </c>
      <c r="H28" s="11">
        <f>SUM('[1]9'!G165)</f>
        <v>1948</v>
      </c>
    </row>
    <row r="29" spans="1:8" ht="75" x14ac:dyDescent="0.25">
      <c r="A29" s="7">
        <v>13</v>
      </c>
      <c r="B29" s="14" t="s">
        <v>40</v>
      </c>
      <c r="C29" s="55" t="s">
        <v>41</v>
      </c>
      <c r="D29" s="58" t="s">
        <v>12</v>
      </c>
      <c r="E29" s="9" t="s">
        <v>42</v>
      </c>
      <c r="F29" s="57" t="s">
        <v>43</v>
      </c>
      <c r="G29" s="9" t="s">
        <v>27</v>
      </c>
      <c r="H29" s="11">
        <f>SUM('[1]9'!G169)</f>
        <v>79.800000000000011</v>
      </c>
    </row>
    <row r="30" spans="1:8" ht="75" x14ac:dyDescent="0.25">
      <c r="A30" s="7">
        <v>14</v>
      </c>
      <c r="B30" s="14" t="s">
        <v>40</v>
      </c>
      <c r="C30" s="55" t="s">
        <v>41</v>
      </c>
      <c r="D30" s="58" t="s">
        <v>12</v>
      </c>
      <c r="E30" s="9" t="s">
        <v>42</v>
      </c>
      <c r="F30" s="57" t="s">
        <v>43</v>
      </c>
      <c r="G30" s="9" t="s">
        <v>28</v>
      </c>
      <c r="H30" s="11">
        <f>SUM('[1]9'!G173)</f>
        <v>3</v>
      </c>
    </row>
    <row r="31" spans="1:8" ht="75" x14ac:dyDescent="0.25">
      <c r="A31" s="7"/>
      <c r="B31" s="14" t="s">
        <v>40</v>
      </c>
      <c r="C31" s="55" t="s">
        <v>41</v>
      </c>
      <c r="D31" s="58" t="s">
        <v>12</v>
      </c>
      <c r="E31" s="9" t="s">
        <v>17</v>
      </c>
      <c r="F31" s="57" t="s">
        <v>43</v>
      </c>
      <c r="G31" s="9" t="s">
        <v>27</v>
      </c>
      <c r="H31" s="11">
        <f>SUM('[1]9'!G80)</f>
        <v>3.8</v>
      </c>
    </row>
    <row r="32" spans="1:8" ht="75" x14ac:dyDescent="0.25">
      <c r="A32" s="7"/>
      <c r="B32" s="61" t="s">
        <v>44</v>
      </c>
      <c r="C32" s="55" t="s">
        <v>45</v>
      </c>
      <c r="D32" s="58" t="s">
        <v>12</v>
      </c>
      <c r="E32" s="9"/>
      <c r="F32" s="59"/>
      <c r="G32" s="9"/>
      <c r="H32" s="11">
        <f>SUM(H33:H35)</f>
        <v>7080.5</v>
      </c>
    </row>
    <row r="33" spans="1:8" ht="71.25" customHeight="1" x14ac:dyDescent="0.25">
      <c r="A33" s="7"/>
      <c r="B33" s="61" t="s">
        <v>44</v>
      </c>
      <c r="C33" s="55" t="s">
        <v>45</v>
      </c>
      <c r="D33" s="58" t="s">
        <v>12</v>
      </c>
      <c r="E33" s="9" t="s">
        <v>17</v>
      </c>
      <c r="F33" s="59" t="s">
        <v>46</v>
      </c>
      <c r="G33" s="9" t="s">
        <v>27</v>
      </c>
      <c r="H33" s="11">
        <f>SUM('[1]9'!G85)</f>
        <v>1</v>
      </c>
    </row>
    <row r="34" spans="1:8" ht="75" x14ac:dyDescent="0.25">
      <c r="A34" s="7"/>
      <c r="B34" s="61" t="s">
        <v>44</v>
      </c>
      <c r="C34" s="55" t="s">
        <v>45</v>
      </c>
      <c r="D34" s="58" t="s">
        <v>12</v>
      </c>
      <c r="E34" s="9" t="s">
        <v>42</v>
      </c>
      <c r="F34" s="59" t="s">
        <v>46</v>
      </c>
      <c r="G34" s="9" t="s">
        <v>26</v>
      </c>
      <c r="H34" s="11">
        <f>SUM('[1]9'!G179)</f>
        <v>6960</v>
      </c>
    </row>
    <row r="35" spans="1:8" ht="75" x14ac:dyDescent="0.25">
      <c r="A35" s="7"/>
      <c r="B35" s="61" t="s">
        <v>44</v>
      </c>
      <c r="C35" s="55" t="s">
        <v>45</v>
      </c>
      <c r="D35" s="58" t="s">
        <v>12</v>
      </c>
      <c r="E35" s="9" t="s">
        <v>42</v>
      </c>
      <c r="F35" s="59" t="s">
        <v>46</v>
      </c>
      <c r="G35" s="9" t="s">
        <v>27</v>
      </c>
      <c r="H35" s="11">
        <f>SUM('[1]9'!G183)</f>
        <v>119.5</v>
      </c>
    </row>
    <row r="36" spans="1:8" ht="75" x14ac:dyDescent="0.25">
      <c r="A36" s="7"/>
      <c r="B36" s="15" t="s">
        <v>47</v>
      </c>
      <c r="C36" s="55"/>
      <c r="D36" s="58"/>
      <c r="E36" s="9"/>
      <c r="F36" s="59"/>
      <c r="G36" s="9"/>
      <c r="H36" s="11">
        <f>SUM(H37:H41)</f>
        <v>221.4</v>
      </c>
    </row>
    <row r="37" spans="1:8" ht="75" x14ac:dyDescent="0.25">
      <c r="A37" s="7"/>
      <c r="B37" s="15" t="s">
        <v>47</v>
      </c>
      <c r="C37" s="55" t="s">
        <v>37</v>
      </c>
      <c r="D37" s="58" t="s">
        <v>12</v>
      </c>
      <c r="E37" s="9" t="s">
        <v>38</v>
      </c>
      <c r="F37" s="16" t="s">
        <v>48</v>
      </c>
      <c r="G37" s="9" t="s">
        <v>27</v>
      </c>
      <c r="H37" s="11">
        <f>SUM('[1]9'!G45)</f>
        <v>64</v>
      </c>
    </row>
    <row r="38" spans="1:8" ht="75" x14ac:dyDescent="0.25">
      <c r="A38" s="7"/>
      <c r="B38" s="15" t="s">
        <v>47</v>
      </c>
      <c r="C38" s="55"/>
      <c r="D38" s="58" t="s">
        <v>12</v>
      </c>
      <c r="E38" s="9" t="s">
        <v>17</v>
      </c>
      <c r="F38" s="16" t="s">
        <v>48</v>
      </c>
      <c r="G38" s="9" t="s">
        <v>27</v>
      </c>
      <c r="H38" s="11">
        <f>SUM('[1]9'!G72)</f>
        <v>17.399999999999999</v>
      </c>
    </row>
    <row r="39" spans="1:8" ht="75" x14ac:dyDescent="0.25">
      <c r="A39" s="7"/>
      <c r="B39" s="15" t="s">
        <v>47</v>
      </c>
      <c r="C39" s="55" t="s">
        <v>49</v>
      </c>
      <c r="D39" s="58" t="s">
        <v>12</v>
      </c>
      <c r="E39" s="9" t="s">
        <v>17</v>
      </c>
      <c r="F39" s="16" t="s">
        <v>48</v>
      </c>
      <c r="G39" s="9" t="s">
        <v>19</v>
      </c>
      <c r="H39" s="11">
        <f>SUM('[1]9'!G74)</f>
        <v>10</v>
      </c>
    </row>
    <row r="40" spans="1:8" ht="75" x14ac:dyDescent="0.25">
      <c r="A40" s="7"/>
      <c r="B40" s="15" t="s">
        <v>47</v>
      </c>
      <c r="C40" s="55" t="s">
        <v>16</v>
      </c>
      <c r="D40" s="58" t="s">
        <v>12</v>
      </c>
      <c r="E40" s="9" t="s">
        <v>20</v>
      </c>
      <c r="F40" s="16" t="s">
        <v>48</v>
      </c>
      <c r="G40" s="9" t="s">
        <v>19</v>
      </c>
      <c r="H40" s="11">
        <f>SUM('[1]9'!G113)</f>
        <v>30</v>
      </c>
    </row>
    <row r="41" spans="1:8" ht="75" x14ac:dyDescent="0.25">
      <c r="A41" s="7"/>
      <c r="B41" s="15" t="s">
        <v>47</v>
      </c>
      <c r="C41" s="55" t="s">
        <v>25</v>
      </c>
      <c r="D41" s="58" t="s">
        <v>12</v>
      </c>
      <c r="E41" s="9" t="s">
        <v>20</v>
      </c>
      <c r="F41" s="16" t="s">
        <v>48</v>
      </c>
      <c r="G41" s="9" t="s">
        <v>27</v>
      </c>
      <c r="H41" s="11">
        <f>SUM('[1]9'!G139)</f>
        <v>100</v>
      </c>
    </row>
    <row r="42" spans="1:8" ht="30" x14ac:dyDescent="0.25">
      <c r="A42" s="7"/>
      <c r="B42" s="62" t="s">
        <v>50</v>
      </c>
      <c r="C42" s="55" t="s">
        <v>41</v>
      </c>
      <c r="D42" s="58" t="s">
        <v>12</v>
      </c>
      <c r="E42" s="9"/>
      <c r="F42" s="59"/>
      <c r="G42" s="9"/>
      <c r="H42" s="11">
        <f>H46+H47+H48+H43+H44+H45</f>
        <v>10401.4</v>
      </c>
    </row>
    <row r="43" spans="1:8" ht="75" x14ac:dyDescent="0.25">
      <c r="A43" s="7"/>
      <c r="B43" s="63" t="s">
        <v>51</v>
      </c>
      <c r="C43" s="55"/>
      <c r="D43" s="58" t="s">
        <v>12</v>
      </c>
      <c r="E43" s="9" t="s">
        <v>17</v>
      </c>
      <c r="F43" s="17" t="s">
        <v>52</v>
      </c>
      <c r="G43" s="9" t="s">
        <v>27</v>
      </c>
      <c r="H43" s="11">
        <f>SUM('[1]9'!G90)</f>
        <v>3</v>
      </c>
    </row>
    <row r="44" spans="1:8" ht="78" customHeight="1" x14ac:dyDescent="0.25">
      <c r="A44" s="7"/>
      <c r="B44" s="8" t="s">
        <v>53</v>
      </c>
      <c r="C44" s="56" t="s">
        <v>33</v>
      </c>
      <c r="D44" s="58" t="s">
        <v>12</v>
      </c>
      <c r="E44" s="9" t="s">
        <v>42</v>
      </c>
      <c r="F44" s="18">
        <v>5300100049</v>
      </c>
      <c r="G44" s="9" t="s">
        <v>27</v>
      </c>
      <c r="H44" s="11">
        <f>SUM('[1]9'!G200)</f>
        <v>5</v>
      </c>
    </row>
    <row r="45" spans="1:8" ht="78" customHeight="1" x14ac:dyDescent="0.25">
      <c r="A45" s="7"/>
      <c r="B45" s="8" t="s">
        <v>53</v>
      </c>
      <c r="C45" s="56"/>
      <c r="D45" s="58" t="s">
        <v>12</v>
      </c>
      <c r="E45" s="9" t="s">
        <v>42</v>
      </c>
      <c r="F45" s="18">
        <v>5300100049</v>
      </c>
      <c r="G45" s="9" t="s">
        <v>19</v>
      </c>
      <c r="H45" s="11">
        <f>SUM('[1]9'!G203)</f>
        <v>50</v>
      </c>
    </row>
    <row r="46" spans="1:8" ht="78" customHeight="1" x14ac:dyDescent="0.25">
      <c r="A46" s="7"/>
      <c r="B46" s="8" t="s">
        <v>56</v>
      </c>
      <c r="C46" s="55" t="s">
        <v>41</v>
      </c>
      <c r="D46" s="58" t="s">
        <v>12</v>
      </c>
      <c r="E46" s="9" t="s">
        <v>42</v>
      </c>
      <c r="F46" s="17" t="s">
        <v>57</v>
      </c>
      <c r="G46" s="9" t="s">
        <v>27</v>
      </c>
      <c r="H46" s="11">
        <f>SUM('[1]9'!G190)</f>
        <v>40.4</v>
      </c>
    </row>
    <row r="47" spans="1:8" ht="78" customHeight="1" x14ac:dyDescent="0.25">
      <c r="A47" s="7"/>
      <c r="B47" s="64" t="s">
        <v>58</v>
      </c>
      <c r="C47" s="56" t="s">
        <v>33</v>
      </c>
      <c r="D47" s="58" t="s">
        <v>12</v>
      </c>
      <c r="E47" s="9" t="s">
        <v>42</v>
      </c>
      <c r="F47" s="65">
        <v>5600100055</v>
      </c>
      <c r="G47" s="9" t="s">
        <v>19</v>
      </c>
      <c r="H47" s="11">
        <f>SUM('[1]9'!G195)</f>
        <v>18</v>
      </c>
    </row>
    <row r="48" spans="1:8" ht="60" x14ac:dyDescent="0.25">
      <c r="A48" s="7"/>
      <c r="B48" s="15" t="s">
        <v>59</v>
      </c>
      <c r="C48" s="66"/>
      <c r="D48" s="58" t="s">
        <v>12</v>
      </c>
      <c r="E48" s="9"/>
      <c r="F48" s="57"/>
      <c r="G48" s="9"/>
      <c r="H48" s="11">
        <f>SUM(H49:H52)</f>
        <v>10285</v>
      </c>
    </row>
    <row r="49" spans="1:8" ht="75" x14ac:dyDescent="0.25">
      <c r="A49" s="7"/>
      <c r="B49" s="19" t="s">
        <v>60</v>
      </c>
      <c r="C49" s="53" t="s">
        <v>37</v>
      </c>
      <c r="D49" s="58" t="s">
        <v>12</v>
      </c>
      <c r="E49" s="9" t="s">
        <v>38</v>
      </c>
      <c r="F49" s="16" t="s">
        <v>61</v>
      </c>
      <c r="G49" s="9" t="s">
        <v>26</v>
      </c>
      <c r="H49" s="11">
        <f>SUM('[1]9'!G38)</f>
        <v>263</v>
      </c>
    </row>
    <row r="50" spans="1:8" ht="75" x14ac:dyDescent="0.25">
      <c r="A50" s="7"/>
      <c r="B50" s="19" t="s">
        <v>60</v>
      </c>
      <c r="C50" s="53" t="s">
        <v>24</v>
      </c>
      <c r="D50" s="58" t="s">
        <v>12</v>
      </c>
      <c r="E50" s="9" t="s">
        <v>20</v>
      </c>
      <c r="F50" s="16" t="s">
        <v>61</v>
      </c>
      <c r="G50" s="9" t="s">
        <v>26</v>
      </c>
      <c r="H50" s="11">
        <f>SUM('[1]9'!G145)</f>
        <v>345</v>
      </c>
    </row>
    <row r="51" spans="1:8" ht="75" x14ac:dyDescent="0.25">
      <c r="A51" s="7"/>
      <c r="B51" s="19" t="s">
        <v>60</v>
      </c>
      <c r="C51" s="53" t="s">
        <v>62</v>
      </c>
      <c r="D51" s="58" t="s">
        <v>12</v>
      </c>
      <c r="E51" s="9" t="s">
        <v>20</v>
      </c>
      <c r="F51" s="16" t="s">
        <v>61</v>
      </c>
      <c r="G51" s="9" t="s">
        <v>19</v>
      </c>
      <c r="H51" s="11">
        <f>SUM('[1]9'!G119+'[1]9'!G158)</f>
        <v>9377</v>
      </c>
    </row>
    <row r="52" spans="1:8" ht="75" x14ac:dyDescent="0.25">
      <c r="A52" s="7"/>
      <c r="B52" s="19" t="s">
        <v>60</v>
      </c>
      <c r="C52" s="53" t="s">
        <v>41</v>
      </c>
      <c r="D52" s="58" t="s">
        <v>12</v>
      </c>
      <c r="E52" s="9" t="s">
        <v>42</v>
      </c>
      <c r="F52" s="16" t="s">
        <v>61</v>
      </c>
      <c r="G52" s="9" t="s">
        <v>26</v>
      </c>
      <c r="H52" s="11">
        <f>SUM('[1]9'!G209)</f>
        <v>300</v>
      </c>
    </row>
    <row r="53" spans="1:8" ht="15.75" x14ac:dyDescent="0.25">
      <c r="A53" s="7"/>
      <c r="B53" s="67" t="s">
        <v>63</v>
      </c>
      <c r="C53" s="68"/>
      <c r="D53" s="21" t="s">
        <v>12</v>
      </c>
      <c r="E53" s="21"/>
      <c r="F53" s="21"/>
      <c r="G53" s="21"/>
      <c r="H53" s="22">
        <f>H9+H42</f>
        <v>43804.800000000003</v>
      </c>
    </row>
    <row r="54" spans="1:8" ht="45" x14ac:dyDescent="0.25">
      <c r="A54" s="7"/>
      <c r="B54" s="8" t="s">
        <v>64</v>
      </c>
      <c r="C54" s="69"/>
      <c r="D54" s="9" t="s">
        <v>65</v>
      </c>
      <c r="E54" s="9" t="s">
        <v>66</v>
      </c>
      <c r="F54" s="9" t="s">
        <v>67</v>
      </c>
      <c r="G54" s="9"/>
      <c r="H54" s="24">
        <f>H55+H74+H81+H86+H97+H63</f>
        <v>292333.30000000005</v>
      </c>
    </row>
    <row r="55" spans="1:8" ht="60.75" x14ac:dyDescent="0.3">
      <c r="A55" s="20"/>
      <c r="B55" s="14" t="s">
        <v>68</v>
      </c>
      <c r="C55" s="53" t="s">
        <v>69</v>
      </c>
      <c r="D55" s="70" t="s">
        <v>65</v>
      </c>
      <c r="E55" s="70" t="s">
        <v>66</v>
      </c>
      <c r="F55" s="71" t="s">
        <v>70</v>
      </c>
      <c r="G55" s="70"/>
      <c r="H55" s="26">
        <f>H56+H60+H61+H62</f>
        <v>68664.600000000006</v>
      </c>
    </row>
    <row r="56" spans="1:8" ht="60" x14ac:dyDescent="0.25">
      <c r="A56" s="23"/>
      <c r="B56" s="14" t="s">
        <v>68</v>
      </c>
      <c r="C56" s="53" t="s">
        <v>69</v>
      </c>
      <c r="D56" s="70" t="s">
        <v>65</v>
      </c>
      <c r="E56" s="70" t="s">
        <v>71</v>
      </c>
      <c r="F56" s="71" t="s">
        <v>72</v>
      </c>
      <c r="G56" s="70"/>
      <c r="H56" s="11">
        <f>H57+H58+H59</f>
        <v>10721.599999999999</v>
      </c>
    </row>
    <row r="57" spans="1:8" ht="60" x14ac:dyDescent="0.25">
      <c r="A57" s="25"/>
      <c r="B57" s="14" t="s">
        <v>68</v>
      </c>
      <c r="C57" s="53" t="s">
        <v>69</v>
      </c>
      <c r="D57" s="70" t="s">
        <v>65</v>
      </c>
      <c r="E57" s="70" t="s">
        <v>71</v>
      </c>
      <c r="F57" s="71" t="s">
        <v>72</v>
      </c>
      <c r="G57" s="70" t="s">
        <v>26</v>
      </c>
      <c r="H57" s="72">
        <f>SUM('[1]9'!G220)</f>
        <v>28.3</v>
      </c>
    </row>
    <row r="58" spans="1:8" ht="60.75" x14ac:dyDescent="0.3">
      <c r="A58" s="27">
        <v>25</v>
      </c>
      <c r="B58" s="14" t="s">
        <v>68</v>
      </c>
      <c r="C58" s="53" t="s">
        <v>69</v>
      </c>
      <c r="D58" s="70" t="s">
        <v>65</v>
      </c>
      <c r="E58" s="70" t="s">
        <v>71</v>
      </c>
      <c r="F58" s="71" t="s">
        <v>72</v>
      </c>
      <c r="G58" s="70" t="s">
        <v>27</v>
      </c>
      <c r="H58" s="72">
        <f>SUM('[1]9'!G223)</f>
        <v>10506.3</v>
      </c>
    </row>
    <row r="59" spans="1:8" ht="60" x14ac:dyDescent="0.25">
      <c r="A59" s="28">
        <v>26</v>
      </c>
      <c r="B59" s="14" t="s">
        <v>68</v>
      </c>
      <c r="C59" s="53" t="s">
        <v>73</v>
      </c>
      <c r="D59" s="70" t="s">
        <v>65</v>
      </c>
      <c r="E59" s="70" t="s">
        <v>71</v>
      </c>
      <c r="F59" s="71" t="s">
        <v>72</v>
      </c>
      <c r="G59" s="70" t="s">
        <v>28</v>
      </c>
      <c r="H59" s="72">
        <f>SUM('[1]9'!G228)</f>
        <v>187</v>
      </c>
    </row>
    <row r="60" spans="1:8" ht="60" x14ac:dyDescent="0.25">
      <c r="A60" s="28"/>
      <c r="B60" s="14" t="s">
        <v>68</v>
      </c>
      <c r="C60" s="53" t="s">
        <v>69</v>
      </c>
      <c r="D60" s="70" t="s">
        <v>65</v>
      </c>
      <c r="E60" s="70" t="s">
        <v>71</v>
      </c>
      <c r="F60" s="71" t="s">
        <v>74</v>
      </c>
      <c r="G60" s="70" t="s">
        <v>26</v>
      </c>
      <c r="H60" s="72">
        <f>SUM('[1]9'!G234)</f>
        <v>57492</v>
      </c>
    </row>
    <row r="61" spans="1:8" ht="60" x14ac:dyDescent="0.25">
      <c r="A61" s="28"/>
      <c r="B61" s="14" t="s">
        <v>68</v>
      </c>
      <c r="C61" s="53" t="s">
        <v>69</v>
      </c>
      <c r="D61" s="9" t="s">
        <v>65</v>
      </c>
      <c r="E61" s="9" t="s">
        <v>71</v>
      </c>
      <c r="F61" s="59" t="s">
        <v>74</v>
      </c>
      <c r="G61" s="9" t="s">
        <v>27</v>
      </c>
      <c r="H61" s="11">
        <f>SUM('[1]9'!G238)</f>
        <v>410</v>
      </c>
    </row>
    <row r="62" spans="1:8" ht="60" x14ac:dyDescent="0.25">
      <c r="A62" s="28">
        <v>27</v>
      </c>
      <c r="B62" s="14" t="s">
        <v>68</v>
      </c>
      <c r="C62" s="53" t="s">
        <v>69</v>
      </c>
      <c r="D62" s="70" t="s">
        <v>65</v>
      </c>
      <c r="E62" s="70" t="s">
        <v>17</v>
      </c>
      <c r="F62" s="71" t="s">
        <v>72</v>
      </c>
      <c r="G62" s="70" t="s">
        <v>27</v>
      </c>
      <c r="H62" s="72">
        <f>SUM('[1]9'!G360)</f>
        <v>41</v>
      </c>
    </row>
    <row r="63" spans="1:8" ht="60" x14ac:dyDescent="0.25">
      <c r="A63" s="28">
        <v>28</v>
      </c>
      <c r="B63" s="14" t="s">
        <v>75</v>
      </c>
      <c r="C63" s="53" t="s">
        <v>76</v>
      </c>
      <c r="D63" s="9" t="s">
        <v>65</v>
      </c>
      <c r="E63" s="9"/>
      <c r="F63" s="9" t="s">
        <v>77</v>
      </c>
      <c r="G63" s="70"/>
      <c r="H63" s="72">
        <f>SUM(H64:H73)</f>
        <v>204609.00000000003</v>
      </c>
    </row>
    <row r="64" spans="1:8" ht="60" x14ac:dyDescent="0.25">
      <c r="A64" s="28">
        <v>29</v>
      </c>
      <c r="B64" s="14" t="s">
        <v>75</v>
      </c>
      <c r="C64" s="53" t="s">
        <v>76</v>
      </c>
      <c r="D64" s="9" t="s">
        <v>65</v>
      </c>
      <c r="E64" s="9" t="s">
        <v>17</v>
      </c>
      <c r="F64" s="9" t="s">
        <v>77</v>
      </c>
      <c r="G64" s="9" t="s">
        <v>19</v>
      </c>
      <c r="H64" s="73">
        <f>SUM('[1]9'!G365)</f>
        <v>57</v>
      </c>
    </row>
    <row r="65" spans="1:8" ht="60" x14ac:dyDescent="0.25">
      <c r="A65" s="28">
        <v>30</v>
      </c>
      <c r="B65" s="14" t="s">
        <v>75</v>
      </c>
      <c r="C65" s="53" t="s">
        <v>76</v>
      </c>
      <c r="D65" s="9" t="s">
        <v>65</v>
      </c>
      <c r="E65" s="9" t="s">
        <v>78</v>
      </c>
      <c r="F65" s="9" t="s">
        <v>77</v>
      </c>
      <c r="G65" s="9" t="s">
        <v>19</v>
      </c>
      <c r="H65" s="72">
        <f>SUM('[1]9'!G252)</f>
        <v>12381.2</v>
      </c>
    </row>
    <row r="66" spans="1:8" ht="60" x14ac:dyDescent="0.25">
      <c r="A66" s="7">
        <v>31</v>
      </c>
      <c r="B66" s="14" t="s">
        <v>75</v>
      </c>
      <c r="C66" s="53" t="s">
        <v>76</v>
      </c>
      <c r="D66" s="9" t="s">
        <v>65</v>
      </c>
      <c r="E66" s="9" t="s">
        <v>78</v>
      </c>
      <c r="F66" s="9" t="s">
        <v>79</v>
      </c>
      <c r="G66" s="9" t="s">
        <v>19</v>
      </c>
      <c r="H66" s="11">
        <f>SUM('[1]9'!G260)</f>
        <v>159415.70000000001</v>
      </c>
    </row>
    <row r="67" spans="1:8" ht="60" x14ac:dyDescent="0.25">
      <c r="A67" s="7">
        <v>32</v>
      </c>
      <c r="B67" s="14" t="s">
        <v>75</v>
      </c>
      <c r="C67" s="53" t="s">
        <v>76</v>
      </c>
      <c r="D67" s="9" t="s">
        <v>65</v>
      </c>
      <c r="E67" s="9" t="s">
        <v>78</v>
      </c>
      <c r="F67" s="9" t="s">
        <v>80</v>
      </c>
      <c r="G67" s="9" t="s">
        <v>19</v>
      </c>
      <c r="H67" s="11">
        <f>SUM('[1]9'!G264+'[1]9'!G268)</f>
        <v>2214.9</v>
      </c>
    </row>
    <row r="68" spans="1:8" ht="60" x14ac:dyDescent="0.25">
      <c r="A68" s="7"/>
      <c r="B68" s="14" t="s">
        <v>75</v>
      </c>
      <c r="C68" s="53" t="s">
        <v>76</v>
      </c>
      <c r="D68" s="9" t="s">
        <v>65</v>
      </c>
      <c r="E68" s="9" t="s">
        <v>78</v>
      </c>
      <c r="F68" s="74">
        <v>4320173180</v>
      </c>
      <c r="G68" s="9" t="s">
        <v>19</v>
      </c>
      <c r="H68" s="11">
        <f>SUM('[1]9'!G272)</f>
        <v>297.60000000000002</v>
      </c>
    </row>
    <row r="69" spans="1:8" ht="60" x14ac:dyDescent="0.25">
      <c r="A69" s="7"/>
      <c r="B69" s="14" t="s">
        <v>75</v>
      </c>
      <c r="C69" s="53" t="s">
        <v>76</v>
      </c>
      <c r="D69" s="9" t="s">
        <v>65</v>
      </c>
      <c r="E69" s="9" t="s">
        <v>78</v>
      </c>
      <c r="F69" s="75" t="s">
        <v>206</v>
      </c>
      <c r="G69" s="9" t="s">
        <v>19</v>
      </c>
      <c r="H69" s="11">
        <f>SUM('[1]9'!G276)</f>
        <v>8145.8</v>
      </c>
    </row>
    <row r="70" spans="1:8" ht="60" x14ac:dyDescent="0.25">
      <c r="A70" s="7"/>
      <c r="B70" s="14" t="s">
        <v>75</v>
      </c>
      <c r="C70" s="53" t="s">
        <v>76</v>
      </c>
      <c r="D70" s="9" t="s">
        <v>65</v>
      </c>
      <c r="E70" s="9" t="s">
        <v>78</v>
      </c>
      <c r="F70" s="9" t="s">
        <v>81</v>
      </c>
      <c r="G70" s="9" t="s">
        <v>19</v>
      </c>
      <c r="H70" s="11">
        <f>SUM('[1]9'!G280+'[1]9'!G284)</f>
        <v>1076.2</v>
      </c>
    </row>
    <row r="71" spans="1:8" ht="70.5" customHeight="1" x14ac:dyDescent="0.25">
      <c r="A71" s="7"/>
      <c r="B71" s="14" t="s">
        <v>75</v>
      </c>
      <c r="C71" s="53" t="s">
        <v>76</v>
      </c>
      <c r="D71" s="9" t="s">
        <v>65</v>
      </c>
      <c r="E71" s="9" t="s">
        <v>78</v>
      </c>
      <c r="F71" s="29" t="s">
        <v>82</v>
      </c>
      <c r="G71" s="9" t="s">
        <v>19</v>
      </c>
      <c r="H71" s="11">
        <f>SUM('[1]9'!G288+'[1]9'!G292)</f>
        <v>877.19999999999993</v>
      </c>
    </row>
    <row r="72" spans="1:8" ht="60.75" customHeight="1" x14ac:dyDescent="0.25">
      <c r="A72" s="48"/>
      <c r="B72" s="14" t="s">
        <v>75</v>
      </c>
      <c r="C72" s="53" t="s">
        <v>76</v>
      </c>
      <c r="D72" s="9" t="s">
        <v>65</v>
      </c>
      <c r="E72" s="9" t="s">
        <v>78</v>
      </c>
      <c r="F72" s="29">
        <v>4320153031</v>
      </c>
      <c r="G72" s="9" t="s">
        <v>19</v>
      </c>
      <c r="H72" s="11">
        <f>SUM('[1]9'!G256)</f>
        <v>13358.5</v>
      </c>
    </row>
    <row r="73" spans="1:8" ht="66" customHeight="1" x14ac:dyDescent="0.25">
      <c r="A73" s="7"/>
      <c r="B73" s="14" t="s">
        <v>75</v>
      </c>
      <c r="C73" s="53" t="s">
        <v>76</v>
      </c>
      <c r="D73" s="9" t="s">
        <v>65</v>
      </c>
      <c r="E73" s="9" t="s">
        <v>83</v>
      </c>
      <c r="F73" s="9" t="s">
        <v>84</v>
      </c>
      <c r="G73" s="9" t="s">
        <v>19</v>
      </c>
      <c r="H73" s="11">
        <f>SUM('[1]9'!G496)</f>
        <v>6784.9</v>
      </c>
    </row>
    <row r="74" spans="1:8" ht="66" customHeight="1" x14ac:dyDescent="0.25">
      <c r="A74" s="7"/>
      <c r="B74" s="14" t="s">
        <v>85</v>
      </c>
      <c r="C74" s="53" t="s">
        <v>86</v>
      </c>
      <c r="D74" s="9" t="s">
        <v>65</v>
      </c>
      <c r="E74" s="9" t="s">
        <v>38</v>
      </c>
      <c r="F74" s="9" t="s">
        <v>87</v>
      </c>
      <c r="G74" s="9"/>
      <c r="H74" s="11">
        <f>H75+H77+H80+H76+H78+H79</f>
        <v>11287.4</v>
      </c>
    </row>
    <row r="75" spans="1:8" ht="58.5" customHeight="1" x14ac:dyDescent="0.25">
      <c r="A75" s="7">
        <v>33</v>
      </c>
      <c r="B75" s="14" t="s">
        <v>85</v>
      </c>
      <c r="C75" s="53" t="s">
        <v>86</v>
      </c>
      <c r="D75" s="9" t="s">
        <v>65</v>
      </c>
      <c r="E75" s="9" t="s">
        <v>38</v>
      </c>
      <c r="F75" s="9" t="s">
        <v>88</v>
      </c>
      <c r="G75" s="9" t="s">
        <v>19</v>
      </c>
      <c r="H75" s="11">
        <f>SUM('[1]9'!G328)</f>
        <v>5449.7</v>
      </c>
    </row>
    <row r="76" spans="1:8" ht="60" x14ac:dyDescent="0.25">
      <c r="A76" s="7"/>
      <c r="B76" s="14" t="s">
        <v>85</v>
      </c>
      <c r="C76" s="53" t="s">
        <v>86</v>
      </c>
      <c r="D76" s="9" t="s">
        <v>65</v>
      </c>
      <c r="E76" s="9" t="s">
        <v>38</v>
      </c>
      <c r="F76" s="51">
        <v>4330142400</v>
      </c>
      <c r="G76" s="9" t="s">
        <v>19</v>
      </c>
      <c r="H76" s="11">
        <f>SUM('[1]9'!G332)</f>
        <v>5374.8</v>
      </c>
    </row>
    <row r="77" spans="1:8" ht="60" x14ac:dyDescent="0.25">
      <c r="A77" s="7">
        <v>34</v>
      </c>
      <c r="B77" s="14" t="s">
        <v>85</v>
      </c>
      <c r="C77" s="53" t="s">
        <v>86</v>
      </c>
      <c r="D77" s="9" t="s">
        <v>65</v>
      </c>
      <c r="E77" s="9" t="s">
        <v>38</v>
      </c>
      <c r="F77" s="9" t="s">
        <v>89</v>
      </c>
      <c r="G77" s="9" t="s">
        <v>19</v>
      </c>
      <c r="H77" s="11">
        <f>SUM('[1]9'!G336)</f>
        <v>100</v>
      </c>
    </row>
    <row r="78" spans="1:8" ht="60" x14ac:dyDescent="0.25">
      <c r="A78" s="7"/>
      <c r="B78" s="14" t="s">
        <v>85</v>
      </c>
      <c r="C78" s="55" t="s">
        <v>91</v>
      </c>
      <c r="D78" s="9" t="s">
        <v>65</v>
      </c>
      <c r="E78" s="9" t="s">
        <v>38</v>
      </c>
      <c r="F78" s="76">
        <v>4330142401</v>
      </c>
      <c r="G78" s="9" t="s">
        <v>19</v>
      </c>
      <c r="H78" s="11">
        <f>SUM('[1]9'!G340)</f>
        <v>265.79999999999995</v>
      </c>
    </row>
    <row r="79" spans="1:8" ht="60" x14ac:dyDescent="0.25">
      <c r="A79" s="7"/>
      <c r="B79" s="14" t="s">
        <v>85</v>
      </c>
      <c r="C79" s="55" t="s">
        <v>91</v>
      </c>
      <c r="D79" s="9" t="s">
        <v>65</v>
      </c>
      <c r="E79" s="9" t="s">
        <v>38</v>
      </c>
      <c r="F79" s="76">
        <v>4330142401</v>
      </c>
      <c r="G79" s="9" t="s">
        <v>28</v>
      </c>
      <c r="H79" s="11">
        <f>SUM('[1]9'!G347)</f>
        <v>88.6</v>
      </c>
    </row>
    <row r="80" spans="1:8" ht="60" x14ac:dyDescent="0.25">
      <c r="A80" s="7">
        <v>35</v>
      </c>
      <c r="B80" s="14" t="s">
        <v>85</v>
      </c>
      <c r="C80" s="53" t="s">
        <v>86</v>
      </c>
      <c r="D80" s="9" t="s">
        <v>65</v>
      </c>
      <c r="E80" s="9" t="s">
        <v>17</v>
      </c>
      <c r="F80" s="9" t="s">
        <v>88</v>
      </c>
      <c r="G80" s="9" t="s">
        <v>19</v>
      </c>
      <c r="H80" s="11">
        <f>SUM('[1]9'!G369)</f>
        <v>8.5</v>
      </c>
    </row>
    <row r="81" spans="1:8" ht="60" x14ac:dyDescent="0.25">
      <c r="A81" s="7"/>
      <c r="B81" s="8" t="s">
        <v>90</v>
      </c>
      <c r="C81" s="55" t="s">
        <v>91</v>
      </c>
      <c r="D81" s="9" t="s">
        <v>65</v>
      </c>
      <c r="E81" s="9" t="s">
        <v>92</v>
      </c>
      <c r="F81" s="9" t="s">
        <v>93</v>
      </c>
      <c r="G81" s="9"/>
      <c r="H81" s="11">
        <f>H82+H83+H84+H85</f>
        <v>627.5</v>
      </c>
    </row>
    <row r="82" spans="1:8" ht="195" x14ac:dyDescent="0.25">
      <c r="A82" s="7"/>
      <c r="B82" s="30" t="s">
        <v>94</v>
      </c>
      <c r="C82" s="53" t="s">
        <v>76</v>
      </c>
      <c r="D82" s="9" t="s">
        <v>65</v>
      </c>
      <c r="E82" s="9" t="s">
        <v>92</v>
      </c>
      <c r="F82" s="13" t="s">
        <v>95</v>
      </c>
      <c r="G82" s="9" t="s">
        <v>19</v>
      </c>
      <c r="H82" s="11">
        <f>SUM('[1]9'!G397)</f>
        <v>544.5</v>
      </c>
    </row>
    <row r="83" spans="1:8" ht="195" x14ac:dyDescent="0.25">
      <c r="A83" s="7"/>
      <c r="B83" s="30" t="s">
        <v>96</v>
      </c>
      <c r="C83" s="53" t="s">
        <v>76</v>
      </c>
      <c r="D83" s="9" t="s">
        <v>65</v>
      </c>
      <c r="E83" s="9" t="s">
        <v>92</v>
      </c>
      <c r="F83" s="13" t="s">
        <v>95</v>
      </c>
      <c r="G83" s="9" t="s">
        <v>19</v>
      </c>
      <c r="H83" s="11">
        <f>SUM('[1]9'!G401)</f>
        <v>28.8</v>
      </c>
    </row>
    <row r="84" spans="1:8" ht="60" x14ac:dyDescent="0.25">
      <c r="A84" s="7"/>
      <c r="B84" s="54" t="s">
        <v>97</v>
      </c>
      <c r="C84" s="53" t="s">
        <v>76</v>
      </c>
      <c r="D84" s="9" t="s">
        <v>65</v>
      </c>
      <c r="E84" s="9" t="s">
        <v>92</v>
      </c>
      <c r="F84" s="36">
        <v>4340143610</v>
      </c>
      <c r="G84" s="9" t="s">
        <v>19</v>
      </c>
      <c r="H84" s="11">
        <f>SUM('[1]9'!G405)</f>
        <v>20.2</v>
      </c>
    </row>
    <row r="85" spans="1:8" ht="60" x14ac:dyDescent="0.25">
      <c r="A85" s="7">
        <v>36</v>
      </c>
      <c r="B85" s="54" t="s">
        <v>219</v>
      </c>
      <c r="C85" s="53" t="s">
        <v>76</v>
      </c>
      <c r="D85" s="9" t="s">
        <v>65</v>
      </c>
      <c r="E85" s="9" t="s">
        <v>92</v>
      </c>
      <c r="F85" s="36">
        <v>4340143611</v>
      </c>
      <c r="G85" s="9" t="s">
        <v>19</v>
      </c>
      <c r="H85" s="11">
        <f>SUM('[1]9'!G408)</f>
        <v>34</v>
      </c>
    </row>
    <row r="86" spans="1:8" ht="60" x14ac:dyDescent="0.25">
      <c r="A86" s="7">
        <v>37</v>
      </c>
      <c r="B86" s="14" t="s">
        <v>98</v>
      </c>
      <c r="C86" s="55"/>
      <c r="D86" s="9" t="s">
        <v>65</v>
      </c>
      <c r="E86" s="9" t="s">
        <v>55</v>
      </c>
      <c r="F86" s="9" t="s">
        <v>99</v>
      </c>
      <c r="G86" s="9"/>
      <c r="H86" s="11">
        <f>H87+H92+H93</f>
        <v>4981.1000000000004</v>
      </c>
    </row>
    <row r="87" spans="1:8" ht="60" x14ac:dyDescent="0.25">
      <c r="A87" s="7">
        <v>38</v>
      </c>
      <c r="B87" s="54" t="s">
        <v>100</v>
      </c>
      <c r="C87" s="53" t="s">
        <v>101</v>
      </c>
      <c r="D87" s="9" t="s">
        <v>65</v>
      </c>
      <c r="E87" s="9" t="s">
        <v>55</v>
      </c>
      <c r="F87" s="9" t="s">
        <v>102</v>
      </c>
      <c r="G87" s="9"/>
      <c r="H87" s="11">
        <f>H88+H89+H90+H91</f>
        <v>2710.4</v>
      </c>
    </row>
    <row r="88" spans="1:8" ht="105" x14ac:dyDescent="0.25">
      <c r="A88" s="7">
        <v>39</v>
      </c>
      <c r="B88" s="15" t="s">
        <v>103</v>
      </c>
      <c r="C88" s="53" t="s">
        <v>101</v>
      </c>
      <c r="D88" s="9" t="s">
        <v>65</v>
      </c>
      <c r="E88" s="9" t="s">
        <v>55</v>
      </c>
      <c r="F88" s="9" t="s">
        <v>102</v>
      </c>
      <c r="G88" s="9" t="s">
        <v>26</v>
      </c>
      <c r="H88" s="12">
        <f>SUM('[1]9'!G416)</f>
        <v>2486</v>
      </c>
    </row>
    <row r="89" spans="1:8" ht="60" x14ac:dyDescent="0.25">
      <c r="A89" s="7"/>
      <c r="B89" s="31" t="s">
        <v>104</v>
      </c>
      <c r="C89" s="53" t="s">
        <v>101</v>
      </c>
      <c r="D89" s="9" t="s">
        <v>65</v>
      </c>
      <c r="E89" s="9" t="s">
        <v>55</v>
      </c>
      <c r="F89" s="9" t="s">
        <v>102</v>
      </c>
      <c r="G89" s="9" t="s">
        <v>27</v>
      </c>
      <c r="H89" s="12">
        <f>SUM('[1]9'!G421)</f>
        <v>214.8</v>
      </c>
    </row>
    <row r="90" spans="1:8" ht="60" x14ac:dyDescent="0.25">
      <c r="A90" s="7"/>
      <c r="B90" s="32" t="s">
        <v>105</v>
      </c>
      <c r="C90" s="53" t="s">
        <v>101</v>
      </c>
      <c r="D90" s="9" t="s">
        <v>65</v>
      </c>
      <c r="E90" s="9" t="s">
        <v>55</v>
      </c>
      <c r="F90" s="9" t="s">
        <v>102</v>
      </c>
      <c r="G90" s="9" t="s">
        <v>28</v>
      </c>
      <c r="H90" s="11">
        <f>SUM('[1]9'!G425)</f>
        <v>8.1</v>
      </c>
    </row>
    <row r="91" spans="1:8" ht="60" x14ac:dyDescent="0.25">
      <c r="A91" s="7"/>
      <c r="B91" s="31" t="s">
        <v>106</v>
      </c>
      <c r="C91" s="53" t="s">
        <v>101</v>
      </c>
      <c r="D91" s="9" t="s">
        <v>65</v>
      </c>
      <c r="E91" s="9" t="s">
        <v>17</v>
      </c>
      <c r="F91" s="9" t="s">
        <v>102</v>
      </c>
      <c r="G91" s="9" t="s">
        <v>27</v>
      </c>
      <c r="H91" s="12">
        <f>SUM('[1]9'!G374)</f>
        <v>1.5</v>
      </c>
    </row>
    <row r="92" spans="1:8" ht="75" x14ac:dyDescent="0.25">
      <c r="A92" s="7"/>
      <c r="B92" s="54" t="s">
        <v>107</v>
      </c>
      <c r="C92" s="55" t="s">
        <v>108</v>
      </c>
      <c r="D92" s="9" t="s">
        <v>65</v>
      </c>
      <c r="E92" s="9" t="s">
        <v>55</v>
      </c>
      <c r="F92" s="9" t="s">
        <v>109</v>
      </c>
      <c r="G92" s="9" t="s">
        <v>27</v>
      </c>
      <c r="H92" s="12">
        <f>SUM('[1]9'!G429)</f>
        <v>150</v>
      </c>
    </row>
    <row r="93" spans="1:8" ht="45" x14ac:dyDescent="0.25">
      <c r="A93" s="7"/>
      <c r="B93" s="54" t="s">
        <v>110</v>
      </c>
      <c r="C93" s="55" t="s">
        <v>108</v>
      </c>
      <c r="D93" s="9" t="s">
        <v>65</v>
      </c>
      <c r="E93" s="9" t="s">
        <v>55</v>
      </c>
      <c r="F93" s="9" t="s">
        <v>111</v>
      </c>
      <c r="G93" s="9"/>
      <c r="H93" s="11">
        <f>H94+H95+H96</f>
        <v>2120.6999999999998</v>
      </c>
    </row>
    <row r="94" spans="1:8" ht="105" x14ac:dyDescent="0.25">
      <c r="A94" s="7"/>
      <c r="B94" s="15" t="s">
        <v>103</v>
      </c>
      <c r="C94" s="55" t="s">
        <v>108</v>
      </c>
      <c r="D94" s="9" t="s">
        <v>65</v>
      </c>
      <c r="E94" s="9" t="s">
        <v>55</v>
      </c>
      <c r="F94" s="9" t="s">
        <v>111</v>
      </c>
      <c r="G94" s="9" t="s">
        <v>26</v>
      </c>
      <c r="H94" s="12">
        <f>SUM('[1]9'!G433)</f>
        <v>2070.1999999999998</v>
      </c>
    </row>
    <row r="95" spans="1:8" ht="45" x14ac:dyDescent="0.25">
      <c r="A95" s="7"/>
      <c r="B95" s="33" t="s">
        <v>104</v>
      </c>
      <c r="C95" s="55" t="s">
        <v>108</v>
      </c>
      <c r="D95" s="9" t="s">
        <v>65</v>
      </c>
      <c r="E95" s="9" t="s">
        <v>55</v>
      </c>
      <c r="F95" s="9" t="s">
        <v>111</v>
      </c>
      <c r="G95" s="9" t="s">
        <v>27</v>
      </c>
      <c r="H95" s="11">
        <f>SUM('[1]9'!G438)</f>
        <v>49</v>
      </c>
    </row>
    <row r="96" spans="1:8" ht="45" x14ac:dyDescent="0.25">
      <c r="A96" s="7"/>
      <c r="B96" s="33" t="s">
        <v>106</v>
      </c>
      <c r="C96" s="55" t="s">
        <v>108</v>
      </c>
      <c r="D96" s="9" t="s">
        <v>65</v>
      </c>
      <c r="E96" s="9" t="s">
        <v>17</v>
      </c>
      <c r="F96" s="9" t="s">
        <v>111</v>
      </c>
      <c r="G96" s="9" t="s">
        <v>27</v>
      </c>
      <c r="H96" s="12">
        <f>SUM('[1]9'!G378)</f>
        <v>1.5</v>
      </c>
    </row>
    <row r="97" spans="1:8" ht="75" x14ac:dyDescent="0.25">
      <c r="A97" s="7"/>
      <c r="B97" s="54" t="s">
        <v>112</v>
      </c>
      <c r="C97" s="55" t="s">
        <v>91</v>
      </c>
      <c r="D97" s="9" t="s">
        <v>65</v>
      </c>
      <c r="E97" s="9" t="s">
        <v>55</v>
      </c>
      <c r="F97" s="17" t="s">
        <v>113</v>
      </c>
      <c r="G97" s="9"/>
      <c r="H97" s="34">
        <f>H98+H99</f>
        <v>2163.6999999999998</v>
      </c>
    </row>
    <row r="98" spans="1:8" ht="45" x14ac:dyDescent="0.25">
      <c r="A98" s="7"/>
      <c r="B98" s="15" t="s">
        <v>114</v>
      </c>
      <c r="C98" s="53" t="s">
        <v>69</v>
      </c>
      <c r="D98" s="9" t="s">
        <v>65</v>
      </c>
      <c r="E98" s="9" t="s">
        <v>55</v>
      </c>
      <c r="F98" s="17" t="s">
        <v>113</v>
      </c>
      <c r="G98" s="9" t="s">
        <v>27</v>
      </c>
      <c r="H98" s="12">
        <f>SUM('[1]9'!G445)</f>
        <v>463.2</v>
      </c>
    </row>
    <row r="99" spans="1:8" ht="60" x14ac:dyDescent="0.25">
      <c r="A99" s="7"/>
      <c r="B99" s="15" t="s">
        <v>115</v>
      </c>
      <c r="C99" s="53" t="s">
        <v>76</v>
      </c>
      <c r="D99" s="9" t="s">
        <v>65</v>
      </c>
      <c r="E99" s="9" t="s">
        <v>55</v>
      </c>
      <c r="F99" s="17" t="s">
        <v>113</v>
      </c>
      <c r="G99" s="9" t="s">
        <v>19</v>
      </c>
      <c r="H99" s="12">
        <f>SUM('[1]9'!G448)</f>
        <v>1700.5</v>
      </c>
    </row>
    <row r="100" spans="1:8" ht="30" x14ac:dyDescent="0.25">
      <c r="A100" s="48"/>
      <c r="B100" s="62" t="s">
        <v>116</v>
      </c>
      <c r="C100" s="55" t="s">
        <v>91</v>
      </c>
      <c r="D100" s="9" t="s">
        <v>65</v>
      </c>
      <c r="E100" s="10"/>
      <c r="F100" s="10"/>
      <c r="G100" s="10"/>
      <c r="H100" s="11">
        <f>H101+H107+H108+H113+H118+H120+H106+H119</f>
        <v>34986.800000000003</v>
      </c>
    </row>
    <row r="101" spans="1:8" ht="60" x14ac:dyDescent="0.25">
      <c r="A101" s="48"/>
      <c r="B101" s="54" t="s">
        <v>117</v>
      </c>
      <c r="C101" s="55" t="s">
        <v>91</v>
      </c>
      <c r="D101" s="9" t="s">
        <v>65</v>
      </c>
      <c r="E101" s="10"/>
      <c r="F101" s="10"/>
      <c r="G101" s="77"/>
      <c r="H101" s="78">
        <f>H102+H103</f>
        <v>29368.1</v>
      </c>
    </row>
    <row r="102" spans="1:8" ht="60" x14ac:dyDescent="0.25">
      <c r="A102" s="7"/>
      <c r="B102" s="54" t="s">
        <v>117</v>
      </c>
      <c r="C102" s="53" t="s">
        <v>76</v>
      </c>
      <c r="D102" s="9" t="s">
        <v>65</v>
      </c>
      <c r="E102" s="9" t="s">
        <v>78</v>
      </c>
      <c r="F102" s="29" t="s">
        <v>208</v>
      </c>
      <c r="G102" s="79">
        <v>600</v>
      </c>
      <c r="H102" s="78">
        <f>SUM('[1]9'!G299+'[1]9'!G303)</f>
        <v>9809</v>
      </c>
    </row>
    <row r="103" spans="1:8" ht="60" x14ac:dyDescent="0.25">
      <c r="A103" s="7"/>
      <c r="B103" s="54" t="s">
        <v>117</v>
      </c>
      <c r="C103" s="55" t="s">
        <v>91</v>
      </c>
      <c r="D103" s="9" t="s">
        <v>65</v>
      </c>
      <c r="E103" s="9" t="s">
        <v>55</v>
      </c>
      <c r="F103" s="17" t="s">
        <v>118</v>
      </c>
      <c r="G103" s="77"/>
      <c r="H103" s="78">
        <f>SUM(H104+H105)</f>
        <v>19559.099999999999</v>
      </c>
    </row>
    <row r="104" spans="1:8" ht="60" x14ac:dyDescent="0.25">
      <c r="A104" s="7"/>
      <c r="B104" s="54" t="s">
        <v>117</v>
      </c>
      <c r="C104" s="53" t="s">
        <v>69</v>
      </c>
      <c r="D104" s="9" t="s">
        <v>65</v>
      </c>
      <c r="E104" s="9" t="s">
        <v>55</v>
      </c>
      <c r="F104" s="17" t="s">
        <v>119</v>
      </c>
      <c r="G104" s="80" t="s">
        <v>27</v>
      </c>
      <c r="H104" s="78">
        <f>SUM('[1]9'!G454)</f>
        <v>661.6</v>
      </c>
    </row>
    <row r="105" spans="1:8" ht="60" x14ac:dyDescent="0.25">
      <c r="A105" s="7"/>
      <c r="B105" s="54" t="s">
        <v>117</v>
      </c>
      <c r="C105" s="53" t="s">
        <v>76</v>
      </c>
      <c r="D105" s="9" t="s">
        <v>65</v>
      </c>
      <c r="E105" s="9" t="s">
        <v>78</v>
      </c>
      <c r="F105" s="17" t="s">
        <v>212</v>
      </c>
      <c r="G105" s="9" t="s">
        <v>19</v>
      </c>
      <c r="H105" s="81">
        <f>SUM('[1]9'!G307+'[1]9'!G311)</f>
        <v>18897.5</v>
      </c>
    </row>
    <row r="106" spans="1:8" ht="75" x14ac:dyDescent="0.25">
      <c r="A106" s="7"/>
      <c r="B106" s="15" t="s">
        <v>220</v>
      </c>
      <c r="C106" s="53" t="s">
        <v>76</v>
      </c>
      <c r="D106" s="9" t="s">
        <v>65</v>
      </c>
      <c r="E106" s="9" t="s">
        <v>55</v>
      </c>
      <c r="F106" s="82">
        <v>4800100044</v>
      </c>
      <c r="G106" s="9" t="s">
        <v>19</v>
      </c>
      <c r="H106" s="81">
        <f>SUM('[1]9'!G459)</f>
        <v>54.4</v>
      </c>
    </row>
    <row r="107" spans="1:8" ht="75" x14ac:dyDescent="0.25">
      <c r="A107" s="7"/>
      <c r="B107" s="15" t="s">
        <v>120</v>
      </c>
      <c r="C107" s="53" t="s">
        <v>101</v>
      </c>
      <c r="D107" s="9" t="s">
        <v>65</v>
      </c>
      <c r="E107" s="9" t="s">
        <v>17</v>
      </c>
      <c r="F107" s="35">
        <v>5000100046</v>
      </c>
      <c r="G107" s="9" t="s">
        <v>27</v>
      </c>
      <c r="H107" s="11">
        <f>SUM('[1]9'!G390)</f>
        <v>3</v>
      </c>
    </row>
    <row r="108" spans="1:8" ht="75" customHeight="1" x14ac:dyDescent="0.25">
      <c r="A108" s="7"/>
      <c r="B108" s="15" t="s">
        <v>53</v>
      </c>
      <c r="C108" s="53"/>
      <c r="D108" s="9" t="s">
        <v>65</v>
      </c>
      <c r="E108" s="9"/>
      <c r="F108" s="36">
        <v>5300000000</v>
      </c>
      <c r="G108" s="9"/>
      <c r="H108" s="11">
        <f>SUM(H109:H112)</f>
        <v>171.20000000000002</v>
      </c>
    </row>
    <row r="109" spans="1:8" ht="85.5" customHeight="1" x14ac:dyDescent="0.25">
      <c r="A109" s="7"/>
      <c r="B109" s="15" t="s">
        <v>53</v>
      </c>
      <c r="C109" s="53" t="s">
        <v>69</v>
      </c>
      <c r="D109" s="9" t="s">
        <v>65</v>
      </c>
      <c r="E109" s="9" t="s">
        <v>17</v>
      </c>
      <c r="F109" s="17" t="s">
        <v>121</v>
      </c>
      <c r="G109" s="9" t="s">
        <v>27</v>
      </c>
      <c r="H109" s="11">
        <f>SUM('[1]9'!G382)</f>
        <v>52.9</v>
      </c>
    </row>
    <row r="110" spans="1:8" ht="85.5" customHeight="1" x14ac:dyDescent="0.25">
      <c r="A110" s="7"/>
      <c r="B110" s="15" t="s">
        <v>53</v>
      </c>
      <c r="C110" s="53" t="s">
        <v>76</v>
      </c>
      <c r="D110" s="9" t="s">
        <v>65</v>
      </c>
      <c r="E110" s="9" t="s">
        <v>17</v>
      </c>
      <c r="F110" s="17" t="s">
        <v>121</v>
      </c>
      <c r="G110" s="9" t="s">
        <v>19</v>
      </c>
      <c r="H110" s="11">
        <f>SUM('[1]9'!G385)</f>
        <v>39</v>
      </c>
    </row>
    <row r="111" spans="1:8" ht="85.5" customHeight="1" x14ac:dyDescent="0.25">
      <c r="A111" s="7"/>
      <c r="B111" s="15" t="s">
        <v>53</v>
      </c>
      <c r="C111" s="53" t="s">
        <v>76</v>
      </c>
      <c r="D111" s="9" t="s">
        <v>65</v>
      </c>
      <c r="E111" s="9" t="s">
        <v>55</v>
      </c>
      <c r="F111" s="17" t="s">
        <v>121</v>
      </c>
      <c r="G111" s="9" t="s">
        <v>27</v>
      </c>
      <c r="H111" s="11">
        <f>SUM('[1]9'!G464)</f>
        <v>32.9</v>
      </c>
    </row>
    <row r="112" spans="1:8" ht="75" x14ac:dyDescent="0.25">
      <c r="A112" s="7">
        <v>48</v>
      </c>
      <c r="B112" s="15" t="s">
        <v>53</v>
      </c>
      <c r="C112" s="53" t="s">
        <v>76</v>
      </c>
      <c r="D112" s="9" t="s">
        <v>65</v>
      </c>
      <c r="E112" s="9" t="s">
        <v>55</v>
      </c>
      <c r="F112" s="17" t="s">
        <v>121</v>
      </c>
      <c r="G112" s="9" t="s">
        <v>19</v>
      </c>
      <c r="H112" s="11">
        <f>SUM('[1]9'!G467)</f>
        <v>46.4</v>
      </c>
    </row>
    <row r="113" spans="1:10" ht="90.75" customHeight="1" x14ac:dyDescent="0.25">
      <c r="A113" s="7"/>
      <c r="B113" s="14" t="s">
        <v>122</v>
      </c>
      <c r="C113" s="53" t="s">
        <v>101</v>
      </c>
      <c r="D113" s="9" t="s">
        <v>65</v>
      </c>
      <c r="E113" s="9" t="s">
        <v>55</v>
      </c>
      <c r="F113" s="17" t="s">
        <v>123</v>
      </c>
      <c r="G113" s="9"/>
      <c r="H113" s="11">
        <f>SUM(H114:H117)</f>
        <v>814.7</v>
      </c>
    </row>
    <row r="114" spans="1:10" ht="97.5" customHeight="1" x14ac:dyDescent="0.25">
      <c r="A114" s="7"/>
      <c r="B114" s="14" t="s">
        <v>124</v>
      </c>
      <c r="C114" s="53" t="s">
        <v>73</v>
      </c>
      <c r="D114" s="9" t="s">
        <v>65</v>
      </c>
      <c r="E114" s="9" t="s">
        <v>71</v>
      </c>
      <c r="F114" s="83" t="s">
        <v>221</v>
      </c>
      <c r="G114" s="9" t="s">
        <v>27</v>
      </c>
      <c r="H114" s="11">
        <f>SUM('[1]9'!G244)</f>
        <v>2.5</v>
      </c>
    </row>
    <row r="115" spans="1:10" ht="97.5" customHeight="1" x14ac:dyDescent="0.25">
      <c r="A115" s="37"/>
      <c r="B115" s="14" t="s">
        <v>124</v>
      </c>
      <c r="C115" s="53" t="s">
        <v>76</v>
      </c>
      <c r="D115" s="9" t="s">
        <v>65</v>
      </c>
      <c r="E115" s="9" t="s">
        <v>78</v>
      </c>
      <c r="F115" s="83" t="s">
        <v>221</v>
      </c>
      <c r="G115" s="9" t="s">
        <v>19</v>
      </c>
      <c r="H115" s="11">
        <f>SUM('[1]9'!G320)</f>
        <v>110</v>
      </c>
    </row>
    <row r="116" spans="1:10" ht="97.5" customHeight="1" x14ac:dyDescent="0.25">
      <c r="A116" s="37"/>
      <c r="B116" s="14" t="s">
        <v>124</v>
      </c>
      <c r="C116" s="53" t="s">
        <v>76</v>
      </c>
      <c r="D116" s="9" t="s">
        <v>65</v>
      </c>
      <c r="E116" s="9" t="s">
        <v>78</v>
      </c>
      <c r="F116" s="36">
        <v>5410100051</v>
      </c>
      <c r="G116" s="9" t="s">
        <v>19</v>
      </c>
      <c r="H116" s="11">
        <f>SUM('[1]9'!G317)</f>
        <v>155.30000000000001</v>
      </c>
    </row>
    <row r="117" spans="1:10" ht="90.75" customHeight="1" x14ac:dyDescent="0.25">
      <c r="A117" s="52" t="s">
        <v>126</v>
      </c>
      <c r="B117" s="14" t="s">
        <v>124</v>
      </c>
      <c r="C117" s="53" t="s">
        <v>76</v>
      </c>
      <c r="D117" s="9" t="s">
        <v>65</v>
      </c>
      <c r="E117" s="9" t="s">
        <v>55</v>
      </c>
      <c r="F117" s="17" t="s">
        <v>125</v>
      </c>
      <c r="G117" s="9" t="s">
        <v>19</v>
      </c>
      <c r="H117" s="11">
        <f>SUM('[1]9'!G473)</f>
        <v>546.9</v>
      </c>
      <c r="J117" s="38"/>
    </row>
    <row r="118" spans="1:10" ht="60" x14ac:dyDescent="0.25">
      <c r="A118" s="7"/>
      <c r="B118" s="14" t="s">
        <v>58</v>
      </c>
      <c r="C118" s="53" t="s">
        <v>76</v>
      </c>
      <c r="D118" s="9" t="s">
        <v>65</v>
      </c>
      <c r="E118" s="9" t="s">
        <v>55</v>
      </c>
      <c r="F118" s="16" t="s">
        <v>127</v>
      </c>
      <c r="G118" s="9" t="s">
        <v>19</v>
      </c>
      <c r="H118" s="11">
        <f>SUM('[1]9'!G478)</f>
        <v>126</v>
      </c>
    </row>
    <row r="119" spans="1:10" ht="75" x14ac:dyDescent="0.25">
      <c r="A119" s="7"/>
      <c r="B119" s="15" t="s">
        <v>222</v>
      </c>
      <c r="C119" s="53" t="s">
        <v>86</v>
      </c>
      <c r="D119" s="9" t="s">
        <v>65</v>
      </c>
      <c r="E119" s="9" t="s">
        <v>157</v>
      </c>
      <c r="F119" s="32" t="s">
        <v>223</v>
      </c>
      <c r="G119" s="9" t="s">
        <v>19</v>
      </c>
      <c r="H119" s="11">
        <f>SUM('[1]9'!G503)</f>
        <v>26.4</v>
      </c>
    </row>
    <row r="120" spans="1:10" ht="72" customHeight="1" x14ac:dyDescent="0.25">
      <c r="A120" s="7"/>
      <c r="B120" s="15" t="s">
        <v>59</v>
      </c>
      <c r="C120" s="55"/>
      <c r="D120" s="9" t="s">
        <v>65</v>
      </c>
      <c r="E120" s="9"/>
      <c r="F120" s="84" t="s">
        <v>128</v>
      </c>
      <c r="G120" s="9"/>
      <c r="H120" s="11">
        <f>SUM(H121:H122)</f>
        <v>4423</v>
      </c>
    </row>
    <row r="121" spans="1:10" ht="60" x14ac:dyDescent="0.25">
      <c r="A121" s="7"/>
      <c r="B121" s="15" t="s">
        <v>59</v>
      </c>
      <c r="C121" s="53" t="s">
        <v>86</v>
      </c>
      <c r="D121" s="9" t="s">
        <v>65</v>
      </c>
      <c r="E121" s="9" t="s">
        <v>38</v>
      </c>
      <c r="F121" s="16" t="s">
        <v>61</v>
      </c>
      <c r="G121" s="9" t="s">
        <v>19</v>
      </c>
      <c r="H121" s="11">
        <f>SUM('[1]9'!G353)</f>
        <v>1375</v>
      </c>
    </row>
    <row r="122" spans="1:10" ht="105" x14ac:dyDescent="0.25">
      <c r="A122" s="7"/>
      <c r="B122" s="15" t="s">
        <v>129</v>
      </c>
      <c r="C122" s="55" t="s">
        <v>130</v>
      </c>
      <c r="D122" s="9" t="s">
        <v>65</v>
      </c>
      <c r="E122" s="9" t="s">
        <v>55</v>
      </c>
      <c r="F122" s="16" t="s">
        <v>61</v>
      </c>
      <c r="G122" s="9" t="s">
        <v>26</v>
      </c>
      <c r="H122" s="11">
        <f>SUM('[1]9'!G484)</f>
        <v>3048</v>
      </c>
    </row>
    <row r="123" spans="1:10" ht="15.75" x14ac:dyDescent="0.25">
      <c r="A123" s="7"/>
      <c r="B123" s="85" t="s">
        <v>131</v>
      </c>
      <c r="C123" s="86"/>
      <c r="D123" s="21" t="s">
        <v>65</v>
      </c>
      <c r="E123" s="21"/>
      <c r="F123" s="21"/>
      <c r="G123" s="21"/>
      <c r="H123" s="39">
        <f>H100+H54</f>
        <v>327320.10000000003</v>
      </c>
    </row>
    <row r="124" spans="1:10" ht="75" x14ac:dyDescent="0.25">
      <c r="A124" s="25"/>
      <c r="B124" s="15" t="s">
        <v>120</v>
      </c>
      <c r="C124" s="87" t="s">
        <v>132</v>
      </c>
      <c r="D124" s="9" t="s">
        <v>133</v>
      </c>
      <c r="E124" s="9" t="s">
        <v>17</v>
      </c>
      <c r="F124" s="35">
        <v>5000100046</v>
      </c>
      <c r="G124" s="9" t="s">
        <v>27</v>
      </c>
      <c r="H124" s="39">
        <f>SUM('[1]9'!G584)</f>
        <v>3</v>
      </c>
    </row>
    <row r="125" spans="1:10" ht="60" x14ac:dyDescent="0.25">
      <c r="A125" s="25"/>
      <c r="B125" s="54" t="s">
        <v>134</v>
      </c>
      <c r="C125" s="87" t="s">
        <v>132</v>
      </c>
      <c r="D125" s="9" t="s">
        <v>133</v>
      </c>
      <c r="E125" s="9" t="s">
        <v>135</v>
      </c>
      <c r="F125" s="17" t="s">
        <v>121</v>
      </c>
      <c r="G125" s="9" t="s">
        <v>27</v>
      </c>
      <c r="H125" s="12">
        <f>SUM('[1]9'!G552)</f>
        <v>22.6</v>
      </c>
    </row>
    <row r="126" spans="1:10" ht="60" x14ac:dyDescent="0.25">
      <c r="A126" s="25"/>
      <c r="B126" s="54" t="s">
        <v>59</v>
      </c>
      <c r="C126" s="87" t="s">
        <v>132</v>
      </c>
      <c r="D126" s="9" t="s">
        <v>133</v>
      </c>
      <c r="E126" s="9"/>
      <c r="F126" s="9"/>
      <c r="G126" s="9"/>
      <c r="H126" s="11">
        <f>H127+H128+H129+H130+H131+H132+H133+H134</f>
        <v>60033</v>
      </c>
    </row>
    <row r="127" spans="1:10" ht="75" x14ac:dyDescent="0.25">
      <c r="A127" s="25"/>
      <c r="B127" s="54" t="s">
        <v>136</v>
      </c>
      <c r="C127" s="87" t="s">
        <v>132</v>
      </c>
      <c r="D127" s="9" t="s">
        <v>133</v>
      </c>
      <c r="E127" s="9" t="s">
        <v>137</v>
      </c>
      <c r="F127" s="40">
        <v>5910100204</v>
      </c>
      <c r="G127" s="9" t="s">
        <v>26</v>
      </c>
      <c r="H127" s="11">
        <f>SUM('[1]9'!G526)</f>
        <v>7429.9</v>
      </c>
    </row>
    <row r="128" spans="1:10" ht="75" x14ac:dyDescent="0.25">
      <c r="A128" s="25"/>
      <c r="B128" s="54" t="s">
        <v>136</v>
      </c>
      <c r="C128" s="87" t="s">
        <v>138</v>
      </c>
      <c r="D128" s="9" t="s">
        <v>133</v>
      </c>
      <c r="E128" s="9" t="s">
        <v>135</v>
      </c>
      <c r="F128" s="40">
        <v>5910120290</v>
      </c>
      <c r="G128" s="9" t="s">
        <v>26</v>
      </c>
      <c r="H128" s="11">
        <f>SUM('[1]9'!G558)</f>
        <v>4097</v>
      </c>
    </row>
    <row r="129" spans="1:8" ht="75" x14ac:dyDescent="0.25">
      <c r="A129" s="25"/>
      <c r="B129" s="54" t="s">
        <v>136</v>
      </c>
      <c r="C129" s="87" t="s">
        <v>132</v>
      </c>
      <c r="D129" s="9" t="s">
        <v>133</v>
      </c>
      <c r="E129" s="9" t="s">
        <v>137</v>
      </c>
      <c r="F129" s="17" t="s">
        <v>61</v>
      </c>
      <c r="G129" s="9" t="s">
        <v>26</v>
      </c>
      <c r="H129" s="11">
        <f>SUM('[1]9'!G533+'[1]9'!G534)</f>
        <v>3389</v>
      </c>
    </row>
    <row r="130" spans="1:8" ht="75" x14ac:dyDescent="0.25">
      <c r="A130" s="25"/>
      <c r="B130" s="54" t="s">
        <v>136</v>
      </c>
      <c r="C130" s="87" t="s">
        <v>132</v>
      </c>
      <c r="D130" s="9" t="s">
        <v>133</v>
      </c>
      <c r="E130" s="9" t="s">
        <v>137</v>
      </c>
      <c r="F130" s="17" t="s">
        <v>139</v>
      </c>
      <c r="G130" s="9" t="s">
        <v>26</v>
      </c>
      <c r="H130" s="11">
        <f>SUM('[1]9'!G535)</f>
        <v>371.3</v>
      </c>
    </row>
    <row r="131" spans="1:8" ht="75" x14ac:dyDescent="0.25">
      <c r="A131" s="25"/>
      <c r="B131" s="54" t="s">
        <v>136</v>
      </c>
      <c r="C131" s="87" t="s">
        <v>138</v>
      </c>
      <c r="D131" s="9" t="s">
        <v>133</v>
      </c>
      <c r="E131" s="9" t="s">
        <v>135</v>
      </c>
      <c r="F131" s="17" t="s">
        <v>61</v>
      </c>
      <c r="G131" s="9" t="s">
        <v>26</v>
      </c>
      <c r="H131" s="11">
        <f>SUM('[1]9'!G563)</f>
        <v>6041</v>
      </c>
    </row>
    <row r="132" spans="1:8" ht="75" x14ac:dyDescent="0.25">
      <c r="A132" s="25"/>
      <c r="B132" s="54" t="s">
        <v>136</v>
      </c>
      <c r="C132" s="87" t="s">
        <v>132</v>
      </c>
      <c r="D132" s="9" t="s">
        <v>133</v>
      </c>
      <c r="E132" s="9" t="s">
        <v>135</v>
      </c>
      <c r="F132" s="17" t="s">
        <v>140</v>
      </c>
      <c r="G132" s="9" t="s">
        <v>27</v>
      </c>
      <c r="H132" s="11">
        <f>SUM('[1]9'!G568)</f>
        <v>1716.1</v>
      </c>
    </row>
    <row r="133" spans="1:8" ht="60" x14ac:dyDescent="0.25">
      <c r="A133" s="25"/>
      <c r="B133" s="54" t="s">
        <v>141</v>
      </c>
      <c r="C133" s="87" t="s">
        <v>132</v>
      </c>
      <c r="D133" s="9" t="s">
        <v>133</v>
      </c>
      <c r="E133" s="9" t="s">
        <v>142</v>
      </c>
      <c r="F133" s="17" t="s">
        <v>143</v>
      </c>
      <c r="G133" s="9" t="s">
        <v>144</v>
      </c>
      <c r="H133" s="12">
        <f>SUM('[1]9'!G600+'[1]9'!G604+'[1]9'!G608)</f>
        <v>36982.600000000006</v>
      </c>
    </row>
    <row r="134" spans="1:8" ht="90" x14ac:dyDescent="0.25">
      <c r="A134" s="25"/>
      <c r="B134" s="49" t="s">
        <v>209</v>
      </c>
      <c r="C134" s="87" t="s">
        <v>132</v>
      </c>
      <c r="D134" s="9" t="s">
        <v>133</v>
      </c>
      <c r="E134" s="9" t="s">
        <v>210</v>
      </c>
      <c r="F134" s="35">
        <v>5930000000</v>
      </c>
      <c r="G134" s="70" t="s">
        <v>211</v>
      </c>
      <c r="H134" s="88">
        <f>SUM('[1]9'!G593)</f>
        <v>6.1</v>
      </c>
    </row>
    <row r="135" spans="1:8" ht="31.5" x14ac:dyDescent="0.25">
      <c r="A135" s="25"/>
      <c r="B135" s="85" t="s">
        <v>145</v>
      </c>
      <c r="C135" s="86"/>
      <c r="D135" s="89" t="s">
        <v>133</v>
      </c>
      <c r="E135" s="89"/>
      <c r="F135" s="90"/>
      <c r="G135" s="89"/>
      <c r="H135" s="78">
        <f>SUM(H125+H126+H124)</f>
        <v>60058.6</v>
      </c>
    </row>
    <row r="136" spans="1:8" ht="30" x14ac:dyDescent="0.25">
      <c r="A136" s="25"/>
      <c r="B136" s="14" t="s">
        <v>146</v>
      </c>
      <c r="C136" s="55" t="s">
        <v>147</v>
      </c>
      <c r="D136" s="70" t="s">
        <v>148</v>
      </c>
      <c r="E136" s="70" t="s">
        <v>92</v>
      </c>
      <c r="F136" s="70" t="s">
        <v>149</v>
      </c>
      <c r="G136" s="70"/>
      <c r="H136" s="91">
        <f>H137+H138+H140+H141+H139</f>
        <v>170.4</v>
      </c>
    </row>
    <row r="137" spans="1:8" ht="60" x14ac:dyDescent="0.25">
      <c r="A137" s="25"/>
      <c r="B137" s="54" t="s">
        <v>150</v>
      </c>
      <c r="C137" s="55" t="s">
        <v>147</v>
      </c>
      <c r="D137" s="70" t="s">
        <v>148</v>
      </c>
      <c r="E137" s="70" t="s">
        <v>92</v>
      </c>
      <c r="F137" s="36">
        <v>4410100038</v>
      </c>
      <c r="G137" s="70" t="s">
        <v>27</v>
      </c>
      <c r="H137" s="12">
        <f>SUM('[1]9'!G905)</f>
        <v>3.6</v>
      </c>
    </row>
    <row r="138" spans="1:8" ht="120" x14ac:dyDescent="0.25">
      <c r="A138" s="25"/>
      <c r="B138" s="54" t="s">
        <v>151</v>
      </c>
      <c r="C138" s="55" t="s">
        <v>147</v>
      </c>
      <c r="D138" s="70" t="s">
        <v>148</v>
      </c>
      <c r="E138" s="70" t="s">
        <v>92</v>
      </c>
      <c r="F138" s="17" t="s">
        <v>152</v>
      </c>
      <c r="G138" s="70" t="s">
        <v>27</v>
      </c>
      <c r="H138" s="11">
        <f>SUM('[1]9'!G910)</f>
        <v>24</v>
      </c>
    </row>
    <row r="139" spans="1:8" ht="73.5" customHeight="1" x14ac:dyDescent="0.25">
      <c r="A139" s="25"/>
      <c r="B139" s="54" t="s">
        <v>151</v>
      </c>
      <c r="C139" s="55" t="s">
        <v>147</v>
      </c>
      <c r="D139" s="70" t="s">
        <v>148</v>
      </c>
      <c r="E139" s="70" t="s">
        <v>92</v>
      </c>
      <c r="F139" s="13">
        <v>4420100139</v>
      </c>
      <c r="G139" s="70" t="s">
        <v>27</v>
      </c>
      <c r="H139" s="11">
        <f>SUM('[1]9'!G914)</f>
        <v>115</v>
      </c>
    </row>
    <row r="140" spans="1:8" ht="75" x14ac:dyDescent="0.25">
      <c r="A140" s="25"/>
      <c r="B140" s="15" t="s">
        <v>153</v>
      </c>
      <c r="C140" s="55" t="s">
        <v>147</v>
      </c>
      <c r="D140" s="70" t="s">
        <v>148</v>
      </c>
      <c r="E140" s="70" t="s">
        <v>92</v>
      </c>
      <c r="F140" s="17" t="s">
        <v>154</v>
      </c>
      <c r="G140" s="70" t="s">
        <v>27</v>
      </c>
      <c r="H140" s="12">
        <f>SUM('[1]9'!G919)</f>
        <v>25.8</v>
      </c>
    </row>
    <row r="141" spans="1:8" ht="60" x14ac:dyDescent="0.25">
      <c r="A141" s="25"/>
      <c r="B141" s="15" t="s">
        <v>155</v>
      </c>
      <c r="C141" s="55" t="s">
        <v>147</v>
      </c>
      <c r="D141" s="70" t="s">
        <v>148</v>
      </c>
      <c r="E141" s="70" t="s">
        <v>92</v>
      </c>
      <c r="F141" s="17" t="s">
        <v>156</v>
      </c>
      <c r="G141" s="70" t="s">
        <v>27</v>
      </c>
      <c r="H141" s="11">
        <f>SUM('[1]9'!G924)</f>
        <v>2</v>
      </c>
    </row>
    <row r="142" spans="1:8" ht="75" x14ac:dyDescent="0.25">
      <c r="A142" s="25"/>
      <c r="B142" s="15" t="s">
        <v>213</v>
      </c>
      <c r="C142" s="55" t="s">
        <v>147</v>
      </c>
      <c r="D142" s="70" t="s">
        <v>148</v>
      </c>
      <c r="E142" s="70" t="s">
        <v>71</v>
      </c>
      <c r="F142" s="13">
        <v>4500000000</v>
      </c>
      <c r="G142" s="70" t="s">
        <v>159</v>
      </c>
      <c r="H142" s="11">
        <f>SUM(H143+H144)</f>
        <v>26930.9</v>
      </c>
    </row>
    <row r="143" spans="1:8" ht="75" x14ac:dyDescent="0.25">
      <c r="A143" s="25"/>
      <c r="B143" s="15" t="s">
        <v>213</v>
      </c>
      <c r="C143" s="55" t="s">
        <v>147</v>
      </c>
      <c r="D143" s="70" t="s">
        <v>148</v>
      </c>
      <c r="E143" s="70" t="s">
        <v>71</v>
      </c>
      <c r="F143" s="13" t="s">
        <v>224</v>
      </c>
      <c r="G143" s="70" t="s">
        <v>159</v>
      </c>
      <c r="H143" s="11">
        <f>SUM('[1]9'!G866+'[1]9'!G862)</f>
        <v>26920.2</v>
      </c>
    </row>
    <row r="144" spans="1:8" ht="75" x14ac:dyDescent="0.25">
      <c r="A144" s="25"/>
      <c r="B144" s="15" t="s">
        <v>213</v>
      </c>
      <c r="C144" s="55" t="s">
        <v>147</v>
      </c>
      <c r="D144" s="70" t="s">
        <v>148</v>
      </c>
      <c r="E144" s="70" t="s">
        <v>71</v>
      </c>
      <c r="F144" s="82">
        <v>4500100510</v>
      </c>
      <c r="G144" s="70" t="s">
        <v>27</v>
      </c>
      <c r="H144" s="11">
        <f>SUM('[1]9'!G870)</f>
        <v>10.7</v>
      </c>
    </row>
    <row r="145" spans="1:8" ht="60" x14ac:dyDescent="0.25">
      <c r="A145" s="25"/>
      <c r="B145" s="54" t="s">
        <v>117</v>
      </c>
      <c r="C145" s="55"/>
      <c r="D145" s="70" t="s">
        <v>148</v>
      </c>
      <c r="E145" s="70"/>
      <c r="F145" s="17" t="s">
        <v>118</v>
      </c>
      <c r="G145" s="70"/>
      <c r="H145" s="11">
        <f>SUM(H146+H147)</f>
        <v>63799.200000000004</v>
      </c>
    </row>
    <row r="146" spans="1:8" ht="60" x14ac:dyDescent="0.25">
      <c r="A146" s="25"/>
      <c r="B146" s="54" t="s">
        <v>117</v>
      </c>
      <c r="C146" s="55" t="s">
        <v>147</v>
      </c>
      <c r="D146" s="70" t="s">
        <v>148</v>
      </c>
      <c r="E146" s="70" t="s">
        <v>135</v>
      </c>
      <c r="F146" s="17" t="s">
        <v>225</v>
      </c>
      <c r="G146" s="70" t="s">
        <v>27</v>
      </c>
      <c r="H146" s="39">
        <f>SUM('[1]9'!G737)</f>
        <v>847.3</v>
      </c>
    </row>
    <row r="147" spans="1:8" ht="60" x14ac:dyDescent="0.25">
      <c r="A147" s="25"/>
      <c r="B147" s="54" t="s">
        <v>117</v>
      </c>
      <c r="C147" s="55" t="s">
        <v>147</v>
      </c>
      <c r="D147" s="70" t="s">
        <v>148</v>
      </c>
      <c r="E147" s="70" t="s">
        <v>157</v>
      </c>
      <c r="F147" s="17" t="s">
        <v>158</v>
      </c>
      <c r="G147" s="70" t="s">
        <v>159</v>
      </c>
      <c r="H147" s="39">
        <f>SUM('[1]9'!G976+'[1]9'!G980)</f>
        <v>62951.9</v>
      </c>
    </row>
    <row r="148" spans="1:8" ht="75" x14ac:dyDescent="0.25">
      <c r="A148" s="25"/>
      <c r="B148" s="54" t="s">
        <v>160</v>
      </c>
      <c r="C148" s="55" t="s">
        <v>147</v>
      </c>
      <c r="D148" s="70" t="s">
        <v>148</v>
      </c>
      <c r="E148" s="70" t="s">
        <v>161</v>
      </c>
      <c r="F148" s="41" t="s">
        <v>162</v>
      </c>
      <c r="G148" s="70" t="s">
        <v>27</v>
      </c>
      <c r="H148" s="39">
        <f>SUM('[1]9'!G835)</f>
        <v>15</v>
      </c>
    </row>
    <row r="149" spans="1:8" ht="60" x14ac:dyDescent="0.25">
      <c r="A149" s="25"/>
      <c r="B149" s="54" t="s">
        <v>129</v>
      </c>
      <c r="C149" s="55" t="s">
        <v>147</v>
      </c>
      <c r="D149" s="70" t="s">
        <v>148</v>
      </c>
      <c r="E149" s="70"/>
      <c r="F149" s="70"/>
      <c r="G149" s="70"/>
      <c r="H149" s="11">
        <f>SUM(H150+H151+H152+H155+H154+H153)</f>
        <v>39069.800000000003</v>
      </c>
    </row>
    <row r="150" spans="1:8" ht="75" x14ac:dyDescent="0.25">
      <c r="A150" s="25"/>
      <c r="B150" s="92" t="s">
        <v>163</v>
      </c>
      <c r="C150" s="55" t="s">
        <v>147</v>
      </c>
      <c r="D150" s="70" t="s">
        <v>148</v>
      </c>
      <c r="E150" s="70" t="s">
        <v>164</v>
      </c>
      <c r="F150" s="17" t="s">
        <v>165</v>
      </c>
      <c r="G150" s="70" t="s">
        <v>26</v>
      </c>
      <c r="H150" s="11">
        <f>SUM('[1]9'!G617)</f>
        <v>3071.8</v>
      </c>
    </row>
    <row r="151" spans="1:8" ht="75" x14ac:dyDescent="0.25">
      <c r="A151" s="25"/>
      <c r="B151" s="92" t="s">
        <v>163</v>
      </c>
      <c r="C151" s="55" t="s">
        <v>147</v>
      </c>
      <c r="D151" s="70" t="s">
        <v>148</v>
      </c>
      <c r="E151" s="70" t="s">
        <v>166</v>
      </c>
      <c r="F151" s="36">
        <v>5910100000</v>
      </c>
      <c r="G151" s="70" t="s">
        <v>26</v>
      </c>
      <c r="H151" s="11">
        <f>SUM('[1]9'!G625+'[1]9'!G630)</f>
        <v>28426</v>
      </c>
    </row>
    <row r="152" spans="1:8" ht="75" x14ac:dyDescent="0.25">
      <c r="A152" s="25"/>
      <c r="B152" s="92" t="s">
        <v>60</v>
      </c>
      <c r="C152" s="55" t="s">
        <v>147</v>
      </c>
      <c r="D152" s="70" t="s">
        <v>148</v>
      </c>
      <c r="E152" s="70" t="s">
        <v>135</v>
      </c>
      <c r="F152" s="36">
        <v>5910100000</v>
      </c>
      <c r="G152" s="70" t="s">
        <v>26</v>
      </c>
      <c r="H152" s="11">
        <f>SUM('[1]9'!G725+'[1]9'!G730+'[1]9'!G754)</f>
        <v>4380</v>
      </c>
    </row>
    <row r="153" spans="1:8" ht="75" x14ac:dyDescent="0.25">
      <c r="A153" s="7">
        <v>54</v>
      </c>
      <c r="B153" s="92" t="s">
        <v>60</v>
      </c>
      <c r="C153" s="55" t="s">
        <v>167</v>
      </c>
      <c r="D153" s="70" t="s">
        <v>148</v>
      </c>
      <c r="E153" s="70" t="s">
        <v>168</v>
      </c>
      <c r="F153" s="36">
        <v>5910100000</v>
      </c>
      <c r="G153" s="70" t="s">
        <v>26</v>
      </c>
      <c r="H153" s="11">
        <f>SUM('[1]9'!G815)</f>
        <v>1607</v>
      </c>
    </row>
    <row r="154" spans="1:8" ht="75" x14ac:dyDescent="0.25">
      <c r="A154" s="7"/>
      <c r="B154" s="92" t="s">
        <v>60</v>
      </c>
      <c r="C154" s="55" t="s">
        <v>147</v>
      </c>
      <c r="D154" s="70" t="s">
        <v>148</v>
      </c>
      <c r="E154" s="70" t="s">
        <v>169</v>
      </c>
      <c r="F154" s="36">
        <v>5910100000</v>
      </c>
      <c r="G154" s="70" t="s">
        <v>26</v>
      </c>
      <c r="H154" s="11">
        <f>SUM('[1]9'!G998+'[1]9'!G1003)</f>
        <v>1534</v>
      </c>
    </row>
    <row r="155" spans="1:8" ht="75" x14ac:dyDescent="0.25">
      <c r="A155" s="42"/>
      <c r="B155" s="92" t="s">
        <v>60</v>
      </c>
      <c r="C155" s="55" t="s">
        <v>147</v>
      </c>
      <c r="D155" s="70" t="s">
        <v>148</v>
      </c>
      <c r="E155" s="70" t="s">
        <v>135</v>
      </c>
      <c r="F155" s="17" t="s">
        <v>170</v>
      </c>
      <c r="G155" s="70" t="s">
        <v>27</v>
      </c>
      <c r="H155" s="11">
        <f>SUM('[1]9'!G759)</f>
        <v>51</v>
      </c>
    </row>
    <row r="156" spans="1:8" ht="45" x14ac:dyDescent="0.25">
      <c r="A156" s="42"/>
      <c r="B156" s="14" t="s">
        <v>171</v>
      </c>
      <c r="C156" s="55" t="s">
        <v>167</v>
      </c>
      <c r="D156" s="70" t="s">
        <v>148</v>
      </c>
      <c r="E156" s="70" t="s">
        <v>168</v>
      </c>
      <c r="F156" s="36">
        <v>4900000000</v>
      </c>
      <c r="G156" s="70"/>
      <c r="H156" s="11">
        <f>SUM(H157+H158+H159+H160)</f>
        <v>4042.2000000000007</v>
      </c>
    </row>
    <row r="157" spans="1:8" ht="45" x14ac:dyDescent="0.25">
      <c r="A157" s="42"/>
      <c r="B157" s="14" t="s">
        <v>171</v>
      </c>
      <c r="C157" s="55" t="s">
        <v>167</v>
      </c>
      <c r="D157" s="70" t="s">
        <v>148</v>
      </c>
      <c r="E157" s="70" t="s">
        <v>168</v>
      </c>
      <c r="F157" s="17" t="s">
        <v>226</v>
      </c>
      <c r="G157" s="70" t="s">
        <v>27</v>
      </c>
      <c r="H157" s="11">
        <f>SUM('[1]9'!G799)</f>
        <v>518.20000000000005</v>
      </c>
    </row>
    <row r="158" spans="1:8" ht="45" x14ac:dyDescent="0.25">
      <c r="A158" s="42"/>
      <c r="B158" s="14" t="s">
        <v>171</v>
      </c>
      <c r="C158" s="55" t="s">
        <v>167</v>
      </c>
      <c r="D158" s="70" t="s">
        <v>148</v>
      </c>
      <c r="E158" s="70" t="s">
        <v>168</v>
      </c>
      <c r="F158" s="17" t="s">
        <v>227</v>
      </c>
      <c r="G158" s="70" t="s">
        <v>26</v>
      </c>
      <c r="H158" s="11">
        <f>SUM('[1]9'!G803)</f>
        <v>3366.2000000000003</v>
      </c>
    </row>
    <row r="159" spans="1:8" ht="45" x14ac:dyDescent="0.25">
      <c r="A159" s="42"/>
      <c r="B159" s="14" t="s">
        <v>171</v>
      </c>
      <c r="C159" s="55" t="s">
        <v>167</v>
      </c>
      <c r="D159" s="70" t="s">
        <v>148</v>
      </c>
      <c r="E159" s="70" t="s">
        <v>168</v>
      </c>
      <c r="F159" s="17" t="s">
        <v>227</v>
      </c>
      <c r="G159" s="70" t="s">
        <v>27</v>
      </c>
      <c r="H159" s="11">
        <f>SUM('[1]9'!G808)</f>
        <v>117.80000000000001</v>
      </c>
    </row>
    <row r="160" spans="1:8" ht="45" x14ac:dyDescent="0.25">
      <c r="A160" s="42"/>
      <c r="B160" s="14" t="s">
        <v>171</v>
      </c>
      <c r="C160" s="55" t="s">
        <v>167</v>
      </c>
      <c r="D160" s="70" t="s">
        <v>148</v>
      </c>
      <c r="E160" s="70" t="s">
        <v>17</v>
      </c>
      <c r="F160" s="17" t="s">
        <v>227</v>
      </c>
      <c r="G160" s="70" t="s">
        <v>27</v>
      </c>
      <c r="H160" s="11">
        <f>SUM('[1]9'!G897)</f>
        <v>40</v>
      </c>
    </row>
    <row r="161" spans="2:256" ht="60" x14ac:dyDescent="0.25">
      <c r="B161" s="14" t="s">
        <v>172</v>
      </c>
      <c r="C161" s="55" t="s">
        <v>147</v>
      </c>
      <c r="D161" s="70" t="s">
        <v>148</v>
      </c>
      <c r="E161" s="70" t="s">
        <v>17</v>
      </c>
      <c r="F161" s="17" t="s">
        <v>52</v>
      </c>
      <c r="G161" s="70" t="s">
        <v>27</v>
      </c>
      <c r="H161" s="11">
        <f>SUM('[1]9'!G886)</f>
        <v>21</v>
      </c>
    </row>
    <row r="162" spans="2:256" ht="60" x14ac:dyDescent="0.25">
      <c r="B162" s="14" t="s">
        <v>173</v>
      </c>
      <c r="C162" s="55" t="s">
        <v>147</v>
      </c>
      <c r="D162" s="70" t="s">
        <v>148</v>
      </c>
      <c r="E162" s="70" t="s">
        <v>174</v>
      </c>
      <c r="F162" s="36">
        <v>5100100047</v>
      </c>
      <c r="G162" s="70" t="s">
        <v>27</v>
      </c>
      <c r="H162" s="11">
        <f>SUM('[1]9'!G823)</f>
        <v>9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2:256" ht="75" x14ac:dyDescent="0.25">
      <c r="B163" s="14" t="s">
        <v>175</v>
      </c>
      <c r="C163" s="55" t="s">
        <v>147</v>
      </c>
      <c r="D163" s="70" t="s">
        <v>148</v>
      </c>
      <c r="E163" s="70" t="s">
        <v>174</v>
      </c>
      <c r="F163" s="17" t="s">
        <v>176</v>
      </c>
      <c r="G163" s="70" t="s">
        <v>27</v>
      </c>
      <c r="H163" s="11">
        <f>SUM('[1]9'!G828)</f>
        <v>8.4</v>
      </c>
    </row>
    <row r="164" spans="2:256" ht="78.75" customHeight="1" x14ac:dyDescent="0.25">
      <c r="B164" s="54" t="s">
        <v>134</v>
      </c>
      <c r="C164" s="55"/>
      <c r="D164" s="70" t="s">
        <v>148</v>
      </c>
      <c r="E164" s="70"/>
      <c r="F164" s="17" t="s">
        <v>54</v>
      </c>
      <c r="G164" s="70"/>
      <c r="H164" s="11">
        <f>SUM(H165+H166)</f>
        <v>89.199999999999989</v>
      </c>
    </row>
    <row r="165" spans="2:256" ht="60" x14ac:dyDescent="0.25">
      <c r="B165" s="54" t="s">
        <v>134</v>
      </c>
      <c r="C165" s="55" t="s">
        <v>147</v>
      </c>
      <c r="D165" s="70" t="s">
        <v>148</v>
      </c>
      <c r="E165" s="70" t="s">
        <v>135</v>
      </c>
      <c r="F165" s="17" t="s">
        <v>121</v>
      </c>
      <c r="G165" s="70" t="s">
        <v>27</v>
      </c>
      <c r="H165" s="11">
        <f>SUM('[1]9'!G742)</f>
        <v>76.199999999999989</v>
      </c>
    </row>
    <row r="166" spans="2:256" ht="60" x14ac:dyDescent="0.25">
      <c r="B166" s="54" t="s">
        <v>134</v>
      </c>
      <c r="C166" s="55" t="s">
        <v>147</v>
      </c>
      <c r="D166" s="70" t="s">
        <v>148</v>
      </c>
      <c r="E166" s="70" t="s">
        <v>17</v>
      </c>
      <c r="F166" s="17" t="s">
        <v>121</v>
      </c>
      <c r="G166" s="70" t="s">
        <v>27</v>
      </c>
      <c r="H166" s="11">
        <f>SUM('[1]9'!G892)</f>
        <v>13</v>
      </c>
    </row>
    <row r="167" spans="2:256" ht="60" x14ac:dyDescent="0.25">
      <c r="B167" s="54" t="s">
        <v>177</v>
      </c>
      <c r="C167" s="55" t="s">
        <v>147</v>
      </c>
      <c r="D167" s="70" t="s">
        <v>148</v>
      </c>
      <c r="E167" s="70" t="s">
        <v>178</v>
      </c>
      <c r="F167" s="13" t="s">
        <v>207</v>
      </c>
      <c r="G167" s="70" t="s">
        <v>27</v>
      </c>
      <c r="H167" s="11">
        <f>SUM('[1]9'!G842+'[1]9'!G846+'[1]9'!G850)</f>
        <v>23022.399999999998</v>
      </c>
    </row>
    <row r="168" spans="2:256" ht="75" x14ac:dyDescent="0.25">
      <c r="B168" s="54" t="s">
        <v>216</v>
      </c>
      <c r="C168" s="55" t="s">
        <v>147</v>
      </c>
      <c r="D168" s="70" t="s">
        <v>148</v>
      </c>
      <c r="E168" s="70" t="s">
        <v>135</v>
      </c>
      <c r="F168" s="17" t="s">
        <v>57</v>
      </c>
      <c r="G168" s="70" t="s">
        <v>27</v>
      </c>
      <c r="H168" s="11"/>
    </row>
    <row r="169" spans="2:256" ht="60" x14ac:dyDescent="0.25">
      <c r="B169" s="14" t="s">
        <v>58</v>
      </c>
      <c r="C169" s="55" t="s">
        <v>147</v>
      </c>
      <c r="D169" s="9" t="s">
        <v>148</v>
      </c>
      <c r="E169" s="9" t="s">
        <v>135</v>
      </c>
      <c r="F169" s="17" t="s">
        <v>127</v>
      </c>
      <c r="G169" s="9" t="s">
        <v>27</v>
      </c>
      <c r="H169" s="11">
        <f>SUM('[1]9'!G748)</f>
        <v>14.4</v>
      </c>
    </row>
    <row r="170" spans="2:256" ht="45" x14ac:dyDescent="0.25">
      <c r="B170" s="54" t="s">
        <v>179</v>
      </c>
      <c r="C170" s="55" t="s">
        <v>147</v>
      </c>
      <c r="D170" s="9" t="s">
        <v>148</v>
      </c>
      <c r="E170" s="9" t="s">
        <v>180</v>
      </c>
      <c r="F170" s="17" t="s">
        <v>181</v>
      </c>
      <c r="G170" s="9"/>
      <c r="H170" s="78">
        <f>H171+H172</f>
        <v>2652</v>
      </c>
    </row>
    <row r="171" spans="2:256" ht="75" x14ac:dyDescent="0.25">
      <c r="B171" s="54" t="s">
        <v>182</v>
      </c>
      <c r="C171" s="55" t="s">
        <v>147</v>
      </c>
      <c r="D171" s="44" t="s">
        <v>148</v>
      </c>
      <c r="E171" s="44" t="s">
        <v>180</v>
      </c>
      <c r="F171" s="17" t="s">
        <v>183</v>
      </c>
      <c r="G171" s="44" t="s">
        <v>27</v>
      </c>
      <c r="H171" s="93">
        <f>SUM('[1]9'!G969)</f>
        <v>266.60000000000002</v>
      </c>
    </row>
    <row r="172" spans="2:256" ht="90" x14ac:dyDescent="0.25">
      <c r="B172" s="54" t="s">
        <v>214</v>
      </c>
      <c r="C172" s="55" t="s">
        <v>147</v>
      </c>
      <c r="D172" s="44" t="s">
        <v>148</v>
      </c>
      <c r="E172" s="44" t="s">
        <v>157</v>
      </c>
      <c r="F172" s="13">
        <v>5720100000</v>
      </c>
      <c r="G172" s="44" t="s">
        <v>159</v>
      </c>
      <c r="H172" s="93">
        <f>SUM('[1]9'!G986+'[1]9'!G990)</f>
        <v>2385.4</v>
      </c>
    </row>
    <row r="173" spans="2:256" ht="60" customHeight="1" x14ac:dyDescent="0.25">
      <c r="B173" s="54" t="s">
        <v>184</v>
      </c>
      <c r="C173" s="55" t="s">
        <v>185</v>
      </c>
      <c r="D173" s="9" t="s">
        <v>148</v>
      </c>
      <c r="E173" s="9" t="s">
        <v>135</v>
      </c>
      <c r="F173" s="17" t="s">
        <v>186</v>
      </c>
      <c r="G173" s="9"/>
      <c r="H173" s="78">
        <f>SUM(H174:H181)</f>
        <v>3824.8999999999996</v>
      </c>
    </row>
    <row r="174" spans="2:256" ht="60" x14ac:dyDescent="0.25">
      <c r="B174" s="54" t="s">
        <v>184</v>
      </c>
      <c r="C174" s="55" t="s">
        <v>185</v>
      </c>
      <c r="D174" s="9" t="s">
        <v>148</v>
      </c>
      <c r="E174" s="9" t="s">
        <v>135</v>
      </c>
      <c r="F174" s="36">
        <v>6000100000</v>
      </c>
      <c r="G174" s="9" t="s">
        <v>27</v>
      </c>
      <c r="H174" s="78">
        <f>SUM('[1]9'!G764)</f>
        <v>124.3</v>
      </c>
    </row>
    <row r="175" spans="2:256" ht="60" x14ac:dyDescent="0.25">
      <c r="B175" s="54" t="s">
        <v>184</v>
      </c>
      <c r="C175" s="55" t="s">
        <v>185</v>
      </c>
      <c r="D175" s="9" t="s">
        <v>148</v>
      </c>
      <c r="E175" s="9" t="s">
        <v>135</v>
      </c>
      <c r="F175" s="36">
        <v>6000200000</v>
      </c>
      <c r="G175" s="9" t="s">
        <v>27</v>
      </c>
      <c r="H175" s="78">
        <f>SUM('[1]9'!G768)</f>
        <v>40</v>
      </c>
    </row>
    <row r="176" spans="2:256" ht="60" x14ac:dyDescent="0.25">
      <c r="B176" s="54" t="s">
        <v>184</v>
      </c>
      <c r="C176" s="55" t="s">
        <v>185</v>
      </c>
      <c r="D176" s="9" t="s">
        <v>148</v>
      </c>
      <c r="E176" s="9" t="s">
        <v>135</v>
      </c>
      <c r="F176" s="36">
        <v>6000300000</v>
      </c>
      <c r="G176" s="9" t="s">
        <v>27</v>
      </c>
      <c r="H176" s="78">
        <f>SUM('[1]9'!G772)</f>
        <v>72.400000000000006</v>
      </c>
    </row>
    <row r="177" spans="2:8" ht="60" x14ac:dyDescent="0.25">
      <c r="B177" s="54" t="s">
        <v>184</v>
      </c>
      <c r="C177" s="55" t="s">
        <v>185</v>
      </c>
      <c r="D177" s="9" t="s">
        <v>148</v>
      </c>
      <c r="E177" s="9" t="s">
        <v>135</v>
      </c>
      <c r="F177" s="36">
        <v>6000400000</v>
      </c>
      <c r="G177" s="9" t="s">
        <v>27</v>
      </c>
      <c r="H177" s="78">
        <f>SUM('[1]9'!G776)</f>
        <v>29</v>
      </c>
    </row>
    <row r="178" spans="2:8" ht="60" x14ac:dyDescent="0.25">
      <c r="B178" s="54" t="s">
        <v>184</v>
      </c>
      <c r="C178" s="55" t="s">
        <v>185</v>
      </c>
      <c r="D178" s="9" t="s">
        <v>148</v>
      </c>
      <c r="E178" s="9" t="s">
        <v>135</v>
      </c>
      <c r="F178" s="36">
        <v>6000500000</v>
      </c>
      <c r="G178" s="9" t="s">
        <v>26</v>
      </c>
      <c r="H178" s="78">
        <f>SUM('[1]9'!G780)</f>
        <v>3188</v>
      </c>
    </row>
    <row r="179" spans="2:8" ht="60" x14ac:dyDescent="0.25">
      <c r="B179" s="54" t="s">
        <v>184</v>
      </c>
      <c r="C179" s="55" t="s">
        <v>185</v>
      </c>
      <c r="D179" s="9" t="s">
        <v>148</v>
      </c>
      <c r="E179" s="9" t="s">
        <v>135</v>
      </c>
      <c r="F179" s="36">
        <v>6000500000</v>
      </c>
      <c r="G179" s="9" t="s">
        <v>27</v>
      </c>
      <c r="H179" s="78">
        <f>SUM('[1]9'!G785)</f>
        <v>354.09999999999997</v>
      </c>
    </row>
    <row r="180" spans="2:8" ht="60" x14ac:dyDescent="0.25">
      <c r="B180" s="54" t="s">
        <v>184</v>
      </c>
      <c r="C180" s="55" t="s">
        <v>185</v>
      </c>
      <c r="D180" s="9" t="s">
        <v>148</v>
      </c>
      <c r="E180" s="9" t="s">
        <v>135</v>
      </c>
      <c r="F180" s="36">
        <v>6000500000</v>
      </c>
      <c r="G180" s="9" t="s">
        <v>159</v>
      </c>
      <c r="H180" s="78">
        <f>SUM('[1]9'!G789)</f>
        <v>1</v>
      </c>
    </row>
    <row r="181" spans="2:8" ht="60" x14ac:dyDescent="0.25">
      <c r="B181" s="54" t="s">
        <v>184</v>
      </c>
      <c r="C181" s="55" t="s">
        <v>185</v>
      </c>
      <c r="D181" s="9" t="s">
        <v>148</v>
      </c>
      <c r="E181" s="9" t="s">
        <v>135</v>
      </c>
      <c r="F181" s="36">
        <v>6000500000</v>
      </c>
      <c r="G181" s="9" t="s">
        <v>28</v>
      </c>
      <c r="H181" s="78">
        <f>SUM('[1]9'!G792)</f>
        <v>16.100000000000001</v>
      </c>
    </row>
    <row r="182" spans="2:8" ht="15.75" x14ac:dyDescent="0.25">
      <c r="B182" s="94" t="s">
        <v>187</v>
      </c>
      <c r="C182" s="53"/>
      <c r="D182" s="21" t="s">
        <v>148</v>
      </c>
      <c r="E182" s="21"/>
      <c r="F182" s="45"/>
      <c r="G182" s="21"/>
      <c r="H182" s="78">
        <f>H136+H145+H148+H149+H156+H161+H162+H163+H164+H167+H168+H169+H170+H173+H142</f>
        <v>163668.79999999999</v>
      </c>
    </row>
    <row r="183" spans="2:8" ht="60" x14ac:dyDescent="0.25">
      <c r="B183" s="54" t="s">
        <v>59</v>
      </c>
      <c r="C183" s="55" t="s">
        <v>188</v>
      </c>
      <c r="D183" s="21" t="s">
        <v>189</v>
      </c>
      <c r="E183" s="21" t="s">
        <v>190</v>
      </c>
      <c r="F183" s="17" t="s">
        <v>61</v>
      </c>
      <c r="G183" s="21"/>
      <c r="H183" s="78">
        <f>SUM(H184)</f>
        <v>45</v>
      </c>
    </row>
    <row r="184" spans="2:8" ht="75" x14ac:dyDescent="0.25">
      <c r="B184" s="54" t="s">
        <v>136</v>
      </c>
      <c r="C184" s="55" t="s">
        <v>188</v>
      </c>
      <c r="D184" s="21" t="s">
        <v>189</v>
      </c>
      <c r="E184" s="21" t="s">
        <v>190</v>
      </c>
      <c r="F184" s="17" t="s">
        <v>61</v>
      </c>
      <c r="G184" s="21" t="s">
        <v>26</v>
      </c>
      <c r="H184" s="78">
        <f>SUM('[1]9'!G1034)</f>
        <v>45</v>
      </c>
    </row>
    <row r="185" spans="2:8" ht="31.5" x14ac:dyDescent="0.25">
      <c r="B185" s="94" t="s">
        <v>191</v>
      </c>
      <c r="C185" s="55"/>
      <c r="D185" s="21" t="s">
        <v>189</v>
      </c>
      <c r="E185" s="21"/>
      <c r="F185" s="45"/>
      <c r="G185" s="21"/>
      <c r="H185" s="78">
        <f>SUM(H183)</f>
        <v>45</v>
      </c>
    </row>
    <row r="186" spans="2:8" ht="60" x14ac:dyDescent="0.25">
      <c r="B186" s="54" t="s">
        <v>59</v>
      </c>
      <c r="C186" s="55" t="s">
        <v>192</v>
      </c>
      <c r="D186" s="9" t="s">
        <v>193</v>
      </c>
      <c r="E186" s="9" t="s">
        <v>137</v>
      </c>
      <c r="F186" s="13" t="s">
        <v>228</v>
      </c>
      <c r="G186" s="9" t="s">
        <v>26</v>
      </c>
      <c r="H186" s="78">
        <f>SUM('[1]9'!G1052)</f>
        <v>2563</v>
      </c>
    </row>
    <row r="187" spans="2:8" ht="75" x14ac:dyDescent="0.25">
      <c r="B187" s="54" t="s">
        <v>136</v>
      </c>
      <c r="C187" s="55" t="s">
        <v>192</v>
      </c>
      <c r="D187" s="9" t="s">
        <v>193</v>
      </c>
      <c r="E187" s="9" t="s">
        <v>137</v>
      </c>
      <c r="F187" s="13" t="s">
        <v>229</v>
      </c>
      <c r="G187" s="9" t="s">
        <v>26</v>
      </c>
      <c r="H187" s="78">
        <f>SUM('[1]9'!G1057)</f>
        <v>620</v>
      </c>
    </row>
    <row r="188" spans="2:8" ht="47.25" x14ac:dyDescent="0.25">
      <c r="B188" s="46" t="s">
        <v>194</v>
      </c>
      <c r="C188" s="55"/>
      <c r="D188" s="21" t="s">
        <v>193</v>
      </c>
      <c r="E188" s="21"/>
      <c r="F188" s="45"/>
      <c r="G188" s="21"/>
      <c r="H188" s="78">
        <f>SUM(H186+H187)</f>
        <v>3183</v>
      </c>
    </row>
    <row r="189" spans="2:8" ht="15" x14ac:dyDescent="0.25">
      <c r="B189" s="54" t="s">
        <v>195</v>
      </c>
      <c r="C189" s="53"/>
      <c r="D189" s="9"/>
      <c r="E189" s="9"/>
      <c r="F189" s="13"/>
      <c r="G189" s="9"/>
      <c r="H189" s="11">
        <f>SUM(H188+H182+H135+H123+H53+H185)</f>
        <v>598080.30000000005</v>
      </c>
    </row>
    <row r="191" spans="2:8" x14ac:dyDescent="0.2">
      <c r="B191" s="2" t="s">
        <v>196</v>
      </c>
    </row>
    <row r="192" spans="2:8" x14ac:dyDescent="0.2">
      <c r="B192" s="2" t="s">
        <v>197</v>
      </c>
    </row>
    <row r="193" spans="2:2" x14ac:dyDescent="0.2">
      <c r="B193" s="2" t="s">
        <v>198</v>
      </c>
    </row>
    <row r="194" spans="2:2" x14ac:dyDescent="0.2">
      <c r="B194" s="2" t="s">
        <v>199</v>
      </c>
    </row>
    <row r="195" spans="2:2" x14ac:dyDescent="0.2">
      <c r="B195" s="2" t="s">
        <v>200</v>
      </c>
    </row>
    <row r="196" spans="2:2" x14ac:dyDescent="0.2">
      <c r="B196" s="2" t="s">
        <v>205</v>
      </c>
    </row>
    <row r="197" spans="2:2" x14ac:dyDescent="0.2">
      <c r="B197" s="2" t="s">
        <v>201</v>
      </c>
    </row>
    <row r="198" spans="2:2" x14ac:dyDescent="0.2">
      <c r="B198" s="2" t="s">
        <v>202</v>
      </c>
    </row>
    <row r="199" spans="2:2" x14ac:dyDescent="0.2">
      <c r="B199" s="2" t="s">
        <v>203</v>
      </c>
    </row>
  </sheetData>
  <mergeCells count="12">
    <mergeCell ref="F7:F8"/>
    <mergeCell ref="G7:G8"/>
    <mergeCell ref="G5:H5"/>
    <mergeCell ref="E1:H1"/>
    <mergeCell ref="E2:H2"/>
    <mergeCell ref="B4:I4"/>
    <mergeCell ref="C6:C8"/>
    <mergeCell ref="D6:G6"/>
    <mergeCell ref="H6:H8"/>
    <mergeCell ref="D7:D8"/>
    <mergeCell ref="E7:E8"/>
    <mergeCell ref="B6:B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2021-04-13T08:29:26Z</cp:lastPrinted>
  <dcterms:created xsi:type="dcterms:W3CDTF">2020-11-14T08:04:26Z</dcterms:created>
  <dcterms:modified xsi:type="dcterms:W3CDTF">2021-04-13T08:30:44Z</dcterms:modified>
</cp:coreProperties>
</file>