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ВСЕ РЕШЕНИЯ ДУМЫ!!!!!\2022\Дума №6 от\РЕШЕНИЯ ДУМЫ ОКТЯБРЬ 2022\Дума (5) октябрь 2022г. ред.26.10.2022\"/>
    </mc:Choice>
  </mc:AlternateContent>
  <xr:revisionPtr revIDLastSave="0" documentId="13_ncr:1_{F1837889-93AA-42CD-A65F-9A4CC86FEE1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9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1" i="1" l="1"/>
  <c r="F70" i="1"/>
  <c r="F65" i="1"/>
  <c r="F64" i="1"/>
  <c r="F63" i="1"/>
  <c r="F62" i="1"/>
  <c r="F60" i="1"/>
  <c r="F59" i="1"/>
  <c r="F58" i="1"/>
  <c r="F57" i="1"/>
  <c r="F56" i="1"/>
  <c r="F55" i="1" s="1"/>
  <c r="F54" i="1"/>
  <c r="F52" i="1"/>
  <c r="F51" i="1"/>
  <c r="F50" i="1"/>
  <c r="F49" i="1"/>
  <c r="F47" i="1"/>
  <c r="F45" i="1"/>
  <c r="F44" i="1"/>
  <c r="F43" i="1"/>
  <c r="F41" i="1" s="1"/>
  <c r="F38" i="1"/>
  <c r="F37" i="1"/>
  <c r="F35" i="1"/>
  <c r="F34" i="1"/>
  <c r="F33" i="1"/>
  <c r="F28" i="1"/>
  <c r="F22" i="1"/>
  <c r="F21" i="1"/>
  <c r="F18" i="1"/>
  <c r="F16" i="1"/>
  <c r="F15" i="1"/>
  <c r="F14" i="1"/>
  <c r="F12" i="1"/>
  <c r="F11" i="1"/>
  <c r="F10" i="1"/>
  <c r="F9" i="1" l="1"/>
  <c r="F17" i="1"/>
  <c r="F46" i="1"/>
  <c r="F31" i="1"/>
  <c r="F24" i="1"/>
  <c r="F48" i="1"/>
  <c r="F69" i="1" s="1"/>
  <c r="F72" i="1"/>
  <c r="F39" i="1" l="1"/>
  <c r="F23" i="1"/>
  <c r="F73" i="1" l="1"/>
</calcChain>
</file>

<file path=xl/sharedStrings.xml><?xml version="1.0" encoding="utf-8"?>
<sst xmlns="http://schemas.openxmlformats.org/spreadsheetml/2006/main" count="242" uniqueCount="134">
  <si>
    <t>тыс. рублей</t>
  </si>
  <si>
    <t>Бюджетополучатели</t>
  </si>
  <si>
    <t>Бюджетная классификация</t>
  </si>
  <si>
    <t>Сумма</t>
  </si>
  <si>
    <t>№</t>
  </si>
  <si>
    <t>главный распорядитель</t>
  </si>
  <si>
    <t>ЦСР</t>
  </si>
  <si>
    <t xml:space="preserve">МКУ Управление культуры </t>
  </si>
  <si>
    <t>957</t>
  </si>
  <si>
    <t>Подпрограмма 1 "Библиотечное дело в муниципальном образовании Балаганский район на 2019 - 2024 годы"</t>
  </si>
  <si>
    <t>МБУК "МОБ Балаганского района"*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</si>
  <si>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</si>
  <si>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</si>
  <si>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МКУК БИЭМ*</t>
  </si>
  <si>
    <t>Подпрограмма 3 "Культурный досуг населения в муниципальном образовании Балаганский район на 2019 - 2024 годы"</t>
  </si>
  <si>
    <t>МБУК "Межпоселенческий ДК"*</t>
  </si>
  <si>
    <t>МБУК "Межпоселенческий ДК"</t>
  </si>
  <si>
    <t>МКУ ДО БДМШ*</t>
  </si>
  <si>
    <t>МКУ ДО БДМШ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</si>
  <si>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</si>
  <si>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</si>
  <si>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</si>
  <si>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МКУ ЦЕНТР ОБСЛУЖИВАНИЯ</t>
  </si>
  <si>
    <t>Подпрограмма 7 "Безопасность учреждений культуры в муниципальном образовании Балаганский район на 2020-2024 годы"</t>
  </si>
  <si>
    <t>Муниципальные программы МКУ Управление культуры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</si>
  <si>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</si>
  <si>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</si>
  <si>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Итого по культуре</t>
  </si>
  <si>
    <t>973</t>
  </si>
  <si>
    <t>4300000000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</si>
  <si>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</si>
  <si>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</si>
  <si>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</si>
  <si>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</si>
  <si>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</si>
  <si>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</si>
  <si>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</si>
  <si>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</si>
  <si>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Подпрограмма 5 "Совершенствование государственного управления в сфере образования на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</si>
  <si>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</si>
  <si>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>Муниципальные программы МКУ Управление образования</t>
  </si>
  <si>
    <t>4600000000</t>
  </si>
  <si>
    <t>5400000000</t>
  </si>
  <si>
    <t xml:space="preserve">Реализация мероприятий перечня проектов народных инициатив </t>
  </si>
  <si>
    <t>Итого по образованию</t>
  </si>
  <si>
    <t>Финансовое управление Балаганского района</t>
  </si>
  <si>
    <t>992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</si>
  <si>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</si>
  <si>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</si>
  <si>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</si>
  <si>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Итого по Финансовому управлению Балаганского района</t>
  </si>
  <si>
    <t>Администрация района</t>
  </si>
  <si>
    <t>994</t>
  </si>
  <si>
    <t>Подпрограмма 1 "Профилактика  ВИЧ-инфекции в муниципальном образовании Балаганский район на 2019-2024 годы"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</si>
  <si>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</si>
  <si>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</si>
  <si>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4 "Профилактика туберкулеза в муниципальном образовании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</si>
  <si>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</si>
  <si>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МКУ ЕДДС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</si>
  <si>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</si>
  <si>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УМИ</t>
  </si>
  <si>
    <t>Итого по администрации района</t>
  </si>
  <si>
    <t>КСП</t>
  </si>
  <si>
    <t>996</t>
  </si>
  <si>
    <t>Итого по Контрольно-счетной палате муниципального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</si>
  <si>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</si>
  <si>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</si>
  <si>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</si>
  <si>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</si>
  <si>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</si>
  <si>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</si>
  <si>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</si>
  <si>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</si>
  <si>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МКУ ЦЕНТР ОБСЛУЖИВАНИЯ - МУНИЦИПАЛЬНОЕ КАЗЕННОЕ УЧРЕЖДЕНИЕ "ЦЕНТР ОБСЛУЖИВАНИЯ МУНИЦИПАЛЬНЫХ УЧРЕЖДЕНИЙ БАЛАГАНСКОГО РАЙОНА"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</si>
  <si>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</si>
  <si>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</si>
  <si>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РАСПРЕДЕЛЕНИЕ БЮДЖЕТНЫХ АССИГНОВАНИЙ НА РЕАЛИЗАЦИЮ МУНИЦИПАЛЬНЫХ ПРОГРАММ НА 2022 ГОД</t>
  </si>
  <si>
    <t>4200000000</t>
  </si>
  <si>
    <t>4210000000</t>
  </si>
  <si>
    <t>4220000000</t>
  </si>
  <si>
    <t>4230000000</t>
  </si>
  <si>
    <t>4240000000</t>
  </si>
  <si>
    <t>4250000000</t>
  </si>
  <si>
    <t>4270000000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</si>
  <si>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</si>
  <si>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4310000000</t>
  </si>
  <si>
    <t>4330000000</t>
  </si>
  <si>
    <t>4340000000</t>
  </si>
  <si>
    <t>4350000000</t>
  </si>
  <si>
    <t>Муниципальная программа "Повышение безопасности дорожного движения на территории муниципального образования Балаганский район на 2019-2024 годы"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</si>
  <si>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</si>
  <si>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</si>
  <si>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4400000000</t>
  </si>
  <si>
    <t>8900000000</t>
  </si>
  <si>
    <t>Подпрограмма 2 "Развитие спортивной инфраструктуры и материально-технической базы в муниципальном образовании Балаганский район на 2019-2024 годы"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</si>
  <si>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</si>
  <si>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4320000000</t>
  </si>
  <si>
    <t>4260000000</t>
  </si>
  <si>
    <t>МБУК "МОБ Балаганского района",*              МБУК "Межпоселенческий ДК",МКУК БИЭМ*</t>
  </si>
  <si>
    <t>МБУК "Межпоселенческий ДК", МКУ ДО БДМШ</t>
  </si>
  <si>
    <t xml:space="preserve">МКУ Управление образования,                    МКУ Методический центр управления образования </t>
  </si>
  <si>
    <t>5900000000</t>
  </si>
  <si>
    <t>5910000000</t>
  </si>
  <si>
    <t>5200000000</t>
  </si>
  <si>
    <t>5720000000</t>
  </si>
  <si>
    <t>Муниципальная программа "Развитие культуры и искусства в Балаганском районе на 2019 - 2024 годы" в т.ч.: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</si>
  <si>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</si>
  <si>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Муниципальная программа "Развитие образования  Балаганского района на 2019-2024 годы" в т.ч.: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</si>
  <si>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</si>
  <si>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</si>
  <si>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</si>
  <si>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</si>
  <si>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"Противодействие коррупции в муниципальном образовании Балаганский район на 2020-2024 годы"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</si>
  <si>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</si>
  <si>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</si>
  <si>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на 2019-2024 годы"</t>
  </si>
  <si>
    <t>"</t>
  </si>
  <si>
    <t>"Приложение 11                                   к решению Думы Балаганского района "О бюджете муниципального образования Балаганский район на 2022 год и на плановый период 2023 и 2024 годов"                         от   21.12.2021 г.  №11/1-РД</t>
  </si>
  <si>
    <t>Муниципальная программа "Защита окружающей среды в муниципальном образовании Балаганский район на 2019-2024 годы"</t>
  </si>
  <si>
    <t xml:space="preserve"> МКУ ДО БДМШ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</si>
  <si>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</si>
  <si>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</si>
  <si>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МКУ Методический центр управления образования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</si>
  <si>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</si>
  <si>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5700000000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</si>
  <si>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</si>
  <si>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</si>
  <si>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</si>
  <si>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Наименование программы, подпрограммы</t>
  </si>
  <si>
    <t>Муниципальная программа "Молодёжь муниципального образования Балаганский район на 2019-2024 годы"</t>
  </si>
  <si>
    <t xml:space="preserve">Муниципальная программа "Аппаратно-программный комплекс "Безопасный город " в муниципальном образовании Балаганский район 2020-2024 годы" </t>
  </si>
  <si>
    <t xml:space="preserve">Муниципальная программа "Профилактика  правонарушений среди несовершеннолетних на территории муниципального образования  Балаганский  район на 2019-2024 годы" </t>
  </si>
  <si>
    <t xml:space="preserve">Муниципальная программа "Развитие физической культуры и  спорта в муниципальном образовании  Балаганский район на 2019-2024 годы"  </t>
  </si>
  <si>
    <t>Приложение 9                                   к решению Думы Балаганского района "О внесении изменений в решение Думы Балаганского района от 21.12.2021 года №11/1-РД     "О бюджете муниципального образования Балаганский район на 2022 год и на плановый период 2023 и 2024 годов"                         от  26.10.2022 г.  №6/2-РД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</si>
</sst>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1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sz val="11"/>
      <color indexed="8"/>
      <name val="Courier New"/>
      <family val="3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0" fillId="0" borderId="0"/>
    <xf numFmtId="0" fontId="10" fillId="0" borderId="0"/>
  </cellStyleXfs>
  <cellXfs count="8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right" wrapText="1"/>
    </xf>
    <xf numFmtId="165" fontId="2" fillId="0" borderId="8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 wrapText="1"/>
    </xf>
    <xf numFmtId="165" fontId="2" fillId="0" borderId="9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3.235\Users\&#1053;&#1072;&#1090;&#1072;&#1083;&#1100;&#1103;.&#1045;\Desktop\2022\&#1044;&#1091;&#1084;&#1072;%202022\&#1064;&#1072;&#1073;&#1083;&#1086;&#1085;%202022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3"/>
      <sheetName val="5"/>
      <sheetName val="11"/>
    </sheetNames>
    <sheetDataSet>
      <sheetData sheetId="0" refreshError="1">
        <row r="13">
          <cell r="G13">
            <v>5955.3</v>
          </cell>
        </row>
        <row r="93">
          <cell r="G93">
            <v>200</v>
          </cell>
        </row>
        <row r="195">
          <cell r="G195">
            <v>40.4</v>
          </cell>
        </row>
        <row r="201">
          <cell r="G201">
            <v>18</v>
          </cell>
        </row>
        <row r="449">
          <cell r="G449">
            <v>86.3</v>
          </cell>
        </row>
        <row r="536">
          <cell r="G536">
            <v>100</v>
          </cell>
        </row>
        <row r="542">
          <cell r="G542">
            <v>26</v>
          </cell>
        </row>
        <row r="548">
          <cell r="G548">
            <v>104.4</v>
          </cell>
        </row>
        <row r="567">
          <cell r="G567">
            <v>30</v>
          </cell>
        </row>
        <row r="584">
          <cell r="G584">
            <v>424.29999999999995</v>
          </cell>
        </row>
        <row r="626">
          <cell r="G626">
            <v>18.600000000000001</v>
          </cell>
        </row>
        <row r="697">
          <cell r="G697">
            <v>6.1</v>
          </cell>
        </row>
        <row r="705">
          <cell r="G705">
            <v>60654.1</v>
          </cell>
        </row>
        <row r="716">
          <cell r="G716">
            <v>1016.9</v>
          </cell>
        </row>
        <row r="725">
          <cell r="G725">
            <v>2583.1</v>
          </cell>
        </row>
        <row r="734">
          <cell r="G734">
            <v>29965.4</v>
          </cell>
        </row>
        <row r="824">
          <cell r="G824">
            <v>4225</v>
          </cell>
        </row>
        <row r="855">
          <cell r="G855">
            <v>100</v>
          </cell>
        </row>
        <row r="862">
          <cell r="G862">
            <v>14.4</v>
          </cell>
        </row>
        <row r="869">
          <cell r="G869">
            <v>51</v>
          </cell>
        </row>
        <row r="911">
          <cell r="G911">
            <v>5570.3000000000011</v>
          </cell>
        </row>
        <row r="929">
          <cell r="G929">
            <v>9</v>
          </cell>
        </row>
        <row r="935">
          <cell r="G935">
            <v>8.4</v>
          </cell>
        </row>
        <row r="943">
          <cell r="G943">
            <v>180</v>
          </cell>
        </row>
        <row r="950">
          <cell r="G950">
            <v>15</v>
          </cell>
        </row>
        <row r="958">
          <cell r="G958">
            <v>1066.2</v>
          </cell>
        </row>
        <row r="989">
          <cell r="G989">
            <v>9</v>
          </cell>
        </row>
        <row r="1001">
          <cell r="G1001">
            <v>103</v>
          </cell>
        </row>
        <row r="1010">
          <cell r="G1010">
            <v>3.6</v>
          </cell>
        </row>
        <row r="1016">
          <cell r="G1016">
            <v>219</v>
          </cell>
        </row>
        <row r="1026">
          <cell r="G1026">
            <v>75.8</v>
          </cell>
        </row>
        <row r="1032">
          <cell r="G1032">
            <v>2</v>
          </cell>
        </row>
        <row r="1107">
          <cell r="G1107">
            <v>1740</v>
          </cell>
        </row>
        <row r="1151">
          <cell r="G1151">
            <v>3060</v>
          </cell>
        </row>
        <row r="1175">
          <cell r="G1175">
            <v>165.2</v>
          </cell>
        </row>
        <row r="1190">
          <cell r="G1190">
            <v>2.5</v>
          </cell>
        </row>
      </sheetData>
      <sheetData sheetId="1" refreshError="1"/>
      <sheetData sheetId="2" refreshError="1">
        <row r="9">
          <cell r="E9">
            <v>14371.599999999999</v>
          </cell>
        </row>
        <row r="22">
          <cell r="E22">
            <v>1758.8</v>
          </cell>
        </row>
        <row r="31">
          <cell r="E31">
            <v>13678.6</v>
          </cell>
        </row>
        <row r="55">
          <cell r="E55">
            <v>2421.2999999999997</v>
          </cell>
        </row>
        <row r="66">
          <cell r="E66">
            <v>13073.599999999999</v>
          </cell>
        </row>
        <row r="75">
          <cell r="E75">
            <v>63.7</v>
          </cell>
        </row>
        <row r="201">
          <cell r="E201">
            <v>791.2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4"/>
  <sheetViews>
    <sheetView tabSelected="1" zoomScaleNormal="100" workbookViewId="0">
      <selection activeCell="H1" sqref="H1"/>
    </sheetView>
  </sheetViews>
  <sheetFormatPr defaultRowHeight="11.25" x14ac:dyDescent="0.2"/>
  <cols>
    <col min="1" max="1" width="0.140625" style="1" customWidth="1"/>
    <col min="2" max="2" width="48" style="2" customWidth="1"/>
    <col min="3" max="3" width="31.28515625" style="2" customWidth="1"/>
    <col min="4" max="4" width="14.28515625" style="2" customWidth="1"/>
    <col min="5" max="5" width="16" style="2" customWidth="1"/>
    <col min="6" max="6" width="12.7109375" style="40" customWidth="1"/>
    <col min="7" max="16384" width="9.140625" style="2"/>
  </cols>
  <sheetData>
    <row r="1" spans="1:6" ht="150.75" customHeight="1" x14ac:dyDescent="0.25">
      <c r="D1" s="68" t="s">
        <v>133</v>
      </c>
      <c r="E1" s="69"/>
      <c r="F1" s="69"/>
    </row>
    <row r="2" spans="1:6" ht="120" customHeight="1" x14ac:dyDescent="0.25">
      <c r="D2" s="68" t="s">
        <v>117</v>
      </c>
      <c r="E2" s="69"/>
      <c r="F2" s="69"/>
    </row>
    <row r="3" spans="1:6" ht="15" x14ac:dyDescent="0.25">
      <c r="D3" s="3"/>
      <c r="E3" s="68"/>
      <c r="F3" s="68"/>
    </row>
    <row r="4" spans="1:6" ht="16.5" customHeight="1" x14ac:dyDescent="0.2">
      <c r="A4" s="70" t="s">
        <v>76</v>
      </c>
      <c r="B4" s="70"/>
      <c r="C4" s="70"/>
      <c r="D4" s="70"/>
      <c r="E4" s="70"/>
      <c r="F4" s="70"/>
    </row>
    <row r="5" spans="1:6" ht="15" x14ac:dyDescent="0.25">
      <c r="F5" s="4" t="s">
        <v>0</v>
      </c>
    </row>
    <row r="6" spans="1:6" ht="15" x14ac:dyDescent="0.25">
      <c r="A6" s="5"/>
      <c r="B6" s="71" t="s">
        <v>128</v>
      </c>
      <c r="C6" s="71" t="s">
        <v>1</v>
      </c>
      <c r="D6" s="74" t="s">
        <v>2</v>
      </c>
      <c r="E6" s="75"/>
      <c r="F6" s="71" t="s">
        <v>3</v>
      </c>
    </row>
    <row r="7" spans="1:6" ht="15" customHeight="1" x14ac:dyDescent="0.25">
      <c r="A7" s="6" t="s">
        <v>4</v>
      </c>
      <c r="B7" s="80"/>
      <c r="C7" s="72"/>
      <c r="D7" s="76" t="s">
        <v>5</v>
      </c>
      <c r="E7" s="78" t="s">
        <v>6</v>
      </c>
      <c r="F7" s="72"/>
    </row>
    <row r="8" spans="1:6" ht="24.75" customHeight="1" x14ac:dyDescent="0.25">
      <c r="A8" s="6"/>
      <c r="B8" s="81"/>
      <c r="C8" s="73"/>
      <c r="D8" s="77"/>
      <c r="E8" s="79"/>
      <c r="F8" s="73"/>
    </row>
    <row r="9" spans="1:6" ht="45" x14ac:dyDescent="0.25">
      <c r="A9" s="7">
        <v>1</v>
      </c>
      <c r="B9" s="8" t="s">
        <v>105</v>
      </c>
      <c r="C9" s="9" t="s">
        <v>7</v>
      </c>
      <c r="D9" s="10" t="s">
        <v>8</v>
      </c>
      <c r="E9" s="10" t="s">
        <v>77</v>
      </c>
      <c r="F9" s="41">
        <f>F10+F11+F12+F13+F14+F15+F16</f>
        <v>51277.2</v>
      </c>
    </row>
    <row r="10" spans="1:6" ht="60" x14ac:dyDescent="0.25">
      <c r="A10" s="7"/>
      <c r="B10" s="63" t="s">
        <v>9</v>
      </c>
      <c r="C10" s="12" t="s">
        <v>10</v>
      </c>
      <c r="D10" s="10" t="s">
        <v>8</v>
      </c>
      <c r="E10" s="13" t="s">
        <v>78</v>
      </c>
      <c r="F10" s="41">
        <f>SUM('[1]5'!E9)</f>
        <v>14371.599999999999</v>
      </c>
    </row>
    <row r="11" spans="1:6" ht="60" customHeight="1" x14ac:dyDescent="0.25">
      <c r="A11" s="11" t="s">
        <v>11</v>
      </c>
      <c r="B11" s="63" t="s">
        <v>12</v>
      </c>
      <c r="C11" s="9" t="s">
        <v>13</v>
      </c>
      <c r="D11" s="10" t="s">
        <v>8</v>
      </c>
      <c r="E11" s="13" t="s">
        <v>79</v>
      </c>
      <c r="F11" s="41">
        <f>SUM('[1]5'!E22)</f>
        <v>1758.8</v>
      </c>
    </row>
    <row r="12" spans="1:6" ht="60" x14ac:dyDescent="0.25">
      <c r="A12" s="7"/>
      <c r="B12" s="63" t="s">
        <v>14</v>
      </c>
      <c r="C12" s="12" t="s">
        <v>15</v>
      </c>
      <c r="D12" s="10" t="s">
        <v>8</v>
      </c>
      <c r="E12" s="14" t="s">
        <v>80</v>
      </c>
      <c r="F12" s="41">
        <f>SUM('[1]5'!E31)</f>
        <v>13678.6</v>
      </c>
    </row>
    <row r="13" spans="1:6" ht="75" x14ac:dyDescent="0.25">
      <c r="A13" s="7"/>
      <c r="B13" s="15" t="s">
        <v>95</v>
      </c>
      <c r="C13" s="9" t="s">
        <v>17</v>
      </c>
      <c r="D13" s="10" t="s">
        <v>8</v>
      </c>
      <c r="E13" s="14" t="s">
        <v>81</v>
      </c>
      <c r="F13" s="41">
        <v>5909.6</v>
      </c>
    </row>
    <row r="14" spans="1:6" ht="75" x14ac:dyDescent="0.25">
      <c r="A14" s="7"/>
      <c r="B14" s="15" t="s">
        <v>19</v>
      </c>
      <c r="C14" s="9" t="s">
        <v>20</v>
      </c>
      <c r="D14" s="10" t="s">
        <v>8</v>
      </c>
      <c r="E14" s="13" t="s">
        <v>82</v>
      </c>
      <c r="F14" s="41">
        <f>SUM('[1]5'!E55)</f>
        <v>2421.2999999999997</v>
      </c>
    </row>
    <row r="15" spans="1:6" ht="75" x14ac:dyDescent="0.25">
      <c r="A15" s="7"/>
      <c r="B15" s="16" t="s">
        <v>21</v>
      </c>
      <c r="C15" s="9" t="s">
        <v>22</v>
      </c>
      <c r="D15" s="10" t="s">
        <v>8</v>
      </c>
      <c r="E15" s="14" t="s">
        <v>97</v>
      </c>
      <c r="F15" s="41">
        <f>SUM('[1]5'!E66)</f>
        <v>13073.599999999999</v>
      </c>
    </row>
    <row r="16" spans="1:6" ht="60" x14ac:dyDescent="0.25">
      <c r="A16" s="7"/>
      <c r="B16" s="17" t="s">
        <v>23</v>
      </c>
      <c r="C16" s="9" t="s">
        <v>98</v>
      </c>
      <c r="D16" s="10" t="s">
        <v>8</v>
      </c>
      <c r="E16" s="14" t="s">
        <v>83</v>
      </c>
      <c r="F16" s="41">
        <f>SUM('[1]5'!E75)</f>
        <v>63.7</v>
      </c>
    </row>
    <row r="17" spans="1:6" ht="30" x14ac:dyDescent="0.25">
      <c r="A17" s="7"/>
      <c r="B17" s="18" t="s">
        <v>24</v>
      </c>
      <c r="C17" s="9" t="s">
        <v>20</v>
      </c>
      <c r="D17" s="10" t="s">
        <v>8</v>
      </c>
      <c r="E17" s="14"/>
      <c r="F17" s="41">
        <f>F19+F20+F21+F22+F18</f>
        <v>1053.6999999999998</v>
      </c>
    </row>
    <row r="18" spans="1:6" ht="75" x14ac:dyDescent="0.25">
      <c r="A18" s="7"/>
      <c r="B18" s="18" t="s">
        <v>108</v>
      </c>
      <c r="C18" s="9" t="s">
        <v>119</v>
      </c>
      <c r="D18" s="10" t="s">
        <v>8</v>
      </c>
      <c r="E18" s="14" t="s">
        <v>41</v>
      </c>
      <c r="F18" s="41">
        <f>SUM('[1]7'!G93)</f>
        <v>200</v>
      </c>
    </row>
    <row r="19" spans="1:6" ht="75" x14ac:dyDescent="0.25">
      <c r="A19" s="7"/>
      <c r="B19" s="8" t="s">
        <v>25</v>
      </c>
      <c r="C19" s="12" t="s">
        <v>99</v>
      </c>
      <c r="D19" s="10" t="s">
        <v>8</v>
      </c>
      <c r="E19" s="65">
        <v>5300000000</v>
      </c>
      <c r="F19" s="41">
        <v>35</v>
      </c>
    </row>
    <row r="20" spans="1:6" ht="90" x14ac:dyDescent="0.25">
      <c r="A20" s="7"/>
      <c r="B20" s="15" t="s">
        <v>84</v>
      </c>
      <c r="C20" s="9" t="s">
        <v>18</v>
      </c>
      <c r="D20" s="10" t="s">
        <v>8</v>
      </c>
      <c r="E20" s="65">
        <v>5400000000</v>
      </c>
      <c r="F20" s="41">
        <v>760.3</v>
      </c>
    </row>
    <row r="21" spans="1:6" ht="75" x14ac:dyDescent="0.25">
      <c r="A21" s="7"/>
      <c r="B21" s="8" t="s">
        <v>106</v>
      </c>
      <c r="C21" s="9" t="s">
        <v>20</v>
      </c>
      <c r="D21" s="10" t="s">
        <v>8</v>
      </c>
      <c r="E21" s="53">
        <v>5500000000</v>
      </c>
      <c r="F21" s="41">
        <f>SUM('[1]7'!G195)</f>
        <v>40.4</v>
      </c>
    </row>
    <row r="22" spans="1:6" ht="75" x14ac:dyDescent="0.25">
      <c r="A22" s="7"/>
      <c r="B22" s="15" t="s">
        <v>120</v>
      </c>
      <c r="C22" s="12" t="s">
        <v>16</v>
      </c>
      <c r="D22" s="10" t="s">
        <v>8</v>
      </c>
      <c r="E22" s="51">
        <v>5600000000</v>
      </c>
      <c r="F22" s="41">
        <f>SUM('[1]7'!G201)</f>
        <v>18</v>
      </c>
    </row>
    <row r="23" spans="1:6" ht="15.75" x14ac:dyDescent="0.25">
      <c r="A23" s="7"/>
      <c r="B23" s="20" t="s">
        <v>27</v>
      </c>
      <c r="C23" s="21"/>
      <c r="D23" s="22" t="s">
        <v>8</v>
      </c>
      <c r="E23" s="52"/>
      <c r="F23" s="42">
        <f>F9+F17</f>
        <v>52330.899999999994</v>
      </c>
    </row>
    <row r="24" spans="1:6" ht="45" x14ac:dyDescent="0.25">
      <c r="A24" s="7"/>
      <c r="B24" s="8" t="s">
        <v>107</v>
      </c>
      <c r="C24" s="23"/>
      <c r="D24" s="10" t="s">
        <v>28</v>
      </c>
      <c r="E24" s="13" t="s">
        <v>29</v>
      </c>
      <c r="F24" s="43">
        <f>F25+F27+F28+F29+F30+F26</f>
        <v>394997.5</v>
      </c>
    </row>
    <row r="25" spans="1:6" ht="60" x14ac:dyDescent="0.25">
      <c r="A25" s="27"/>
      <c r="B25" s="15" t="s">
        <v>30</v>
      </c>
      <c r="C25" s="19" t="s">
        <v>31</v>
      </c>
      <c r="D25" s="25" t="s">
        <v>28</v>
      </c>
      <c r="E25" s="26" t="s">
        <v>85</v>
      </c>
      <c r="F25" s="43">
        <v>85133.7</v>
      </c>
    </row>
    <row r="26" spans="1:6" ht="60" x14ac:dyDescent="0.25">
      <c r="A26" s="7"/>
      <c r="B26" s="15" t="s">
        <v>32</v>
      </c>
      <c r="C26" s="19" t="s">
        <v>33</v>
      </c>
      <c r="D26" s="10" t="s">
        <v>28</v>
      </c>
      <c r="E26" s="13" t="s">
        <v>96</v>
      </c>
      <c r="F26" s="44">
        <v>276851.7</v>
      </c>
    </row>
    <row r="27" spans="1:6" ht="60" x14ac:dyDescent="0.25">
      <c r="A27" s="7">
        <v>35</v>
      </c>
      <c r="B27" s="15" t="s">
        <v>34</v>
      </c>
      <c r="C27" s="19" t="s">
        <v>35</v>
      </c>
      <c r="D27" s="10" t="s">
        <v>28</v>
      </c>
      <c r="E27" s="13" t="s">
        <v>86</v>
      </c>
      <c r="F27" s="41">
        <v>14972.6</v>
      </c>
    </row>
    <row r="28" spans="1:6" ht="60" x14ac:dyDescent="0.25">
      <c r="A28" s="7"/>
      <c r="B28" s="8" t="s">
        <v>36</v>
      </c>
      <c r="C28" s="9" t="s">
        <v>37</v>
      </c>
      <c r="D28" s="10" t="s">
        <v>28</v>
      </c>
      <c r="E28" s="13" t="s">
        <v>87</v>
      </c>
      <c r="F28" s="41">
        <f>SUM('[1]5'!E201)</f>
        <v>791.2</v>
      </c>
    </row>
    <row r="29" spans="1:6" ht="60" x14ac:dyDescent="0.25">
      <c r="A29" s="7"/>
      <c r="B29" s="15" t="s">
        <v>38</v>
      </c>
      <c r="C29" s="19" t="s">
        <v>100</v>
      </c>
      <c r="D29" s="10" t="s">
        <v>28</v>
      </c>
      <c r="E29" s="13" t="s">
        <v>88</v>
      </c>
      <c r="F29" s="41">
        <v>9910</v>
      </c>
    </row>
    <row r="30" spans="1:6" ht="75" x14ac:dyDescent="0.25">
      <c r="A30" s="7"/>
      <c r="B30" s="63" t="s">
        <v>39</v>
      </c>
      <c r="C30" s="9" t="s">
        <v>37</v>
      </c>
      <c r="D30" s="10" t="s">
        <v>28</v>
      </c>
      <c r="E30" s="53">
        <v>4360000000</v>
      </c>
      <c r="F30" s="41">
        <v>7338.3</v>
      </c>
    </row>
    <row r="31" spans="1:6" ht="30" x14ac:dyDescent="0.25">
      <c r="A31" s="7"/>
      <c r="B31" s="18" t="s">
        <v>40</v>
      </c>
      <c r="C31" s="9" t="s">
        <v>37</v>
      </c>
      <c r="D31" s="10" t="s">
        <v>28</v>
      </c>
      <c r="E31" s="55"/>
      <c r="F31" s="41">
        <f>SUM(F32:F38)</f>
        <v>105089.59999999999</v>
      </c>
    </row>
    <row r="32" spans="1:6" ht="69.75" customHeight="1" x14ac:dyDescent="0.25">
      <c r="A32" s="7"/>
      <c r="B32" s="63" t="s">
        <v>108</v>
      </c>
      <c r="C32" s="9" t="s">
        <v>37</v>
      </c>
      <c r="D32" s="10" t="s">
        <v>28</v>
      </c>
      <c r="E32" s="13" t="s">
        <v>41</v>
      </c>
      <c r="F32" s="45">
        <v>100329.4</v>
      </c>
    </row>
    <row r="33" spans="1:8" ht="75" x14ac:dyDescent="0.25">
      <c r="A33" s="7"/>
      <c r="B33" s="17" t="s">
        <v>89</v>
      </c>
      <c r="C33" s="19" t="s">
        <v>37</v>
      </c>
      <c r="D33" s="10" t="s">
        <v>28</v>
      </c>
      <c r="E33" s="54">
        <v>4800000000</v>
      </c>
      <c r="F33" s="46">
        <f>SUM('[1]7'!G536)</f>
        <v>100</v>
      </c>
    </row>
    <row r="34" spans="1:8" ht="75" x14ac:dyDescent="0.25">
      <c r="A34" s="7"/>
      <c r="B34" s="17" t="s">
        <v>121</v>
      </c>
      <c r="C34" s="19" t="s">
        <v>122</v>
      </c>
      <c r="D34" s="10" t="s">
        <v>28</v>
      </c>
      <c r="E34" s="54">
        <v>4900000000</v>
      </c>
      <c r="F34" s="46">
        <f>SUM('[1]7'!G542)</f>
        <v>26</v>
      </c>
    </row>
    <row r="35" spans="1:8" ht="75" x14ac:dyDescent="0.25">
      <c r="A35" s="7"/>
      <c r="B35" s="17" t="s">
        <v>25</v>
      </c>
      <c r="C35" s="19" t="s">
        <v>37</v>
      </c>
      <c r="D35" s="10" t="s">
        <v>28</v>
      </c>
      <c r="E35" s="54">
        <v>5300000000</v>
      </c>
      <c r="F35" s="41">
        <f>SUM('[1]7'!G548+'[1]7'!G449)</f>
        <v>190.7</v>
      </c>
    </row>
    <row r="36" spans="1:8" ht="90" x14ac:dyDescent="0.25">
      <c r="A36" s="28"/>
      <c r="B36" s="15" t="s">
        <v>109</v>
      </c>
      <c r="C36" s="19" t="s">
        <v>37</v>
      </c>
      <c r="D36" s="10" t="s">
        <v>28</v>
      </c>
      <c r="E36" s="50" t="s">
        <v>42</v>
      </c>
      <c r="F36" s="41">
        <v>3989.2</v>
      </c>
    </row>
    <row r="37" spans="1:8" ht="75" x14ac:dyDescent="0.25">
      <c r="A37" s="28"/>
      <c r="B37" s="15" t="s">
        <v>120</v>
      </c>
      <c r="C37" s="19" t="s">
        <v>33</v>
      </c>
      <c r="D37" s="10" t="s">
        <v>28</v>
      </c>
      <c r="E37" s="53">
        <v>5600000000</v>
      </c>
      <c r="F37" s="41">
        <f>SUM('[1]7'!G567)</f>
        <v>30</v>
      </c>
    </row>
    <row r="38" spans="1:8" ht="67.5" customHeight="1" x14ac:dyDescent="0.25">
      <c r="A38" s="29" t="s">
        <v>43</v>
      </c>
      <c r="B38" s="16" t="s">
        <v>123</v>
      </c>
      <c r="C38" s="19" t="s">
        <v>35</v>
      </c>
      <c r="D38" s="10" t="s">
        <v>28</v>
      </c>
      <c r="E38" s="53" t="s">
        <v>124</v>
      </c>
      <c r="F38" s="41">
        <f>SUM('[1]7'!G584)</f>
        <v>424.29999999999995</v>
      </c>
      <c r="H38" s="30"/>
    </row>
    <row r="39" spans="1:8" ht="15.75" x14ac:dyDescent="0.25">
      <c r="A39" s="61"/>
      <c r="B39" s="31" t="s">
        <v>44</v>
      </c>
      <c r="C39" s="32"/>
      <c r="D39" s="22" t="s">
        <v>28</v>
      </c>
      <c r="E39" s="52"/>
      <c r="F39" s="47">
        <f>F31+F24</f>
        <v>500087.1</v>
      </c>
      <c r="H39" s="30"/>
    </row>
    <row r="40" spans="1:8" ht="75" x14ac:dyDescent="0.25">
      <c r="A40" s="7"/>
      <c r="B40" s="63" t="s">
        <v>25</v>
      </c>
      <c r="C40" s="33" t="s">
        <v>45</v>
      </c>
      <c r="D40" s="10" t="s">
        <v>46</v>
      </c>
      <c r="E40" s="53">
        <v>5300000000</v>
      </c>
      <c r="F40" s="41">
        <v>669</v>
      </c>
    </row>
    <row r="41" spans="1:8" ht="72" customHeight="1" x14ac:dyDescent="0.25">
      <c r="A41" s="24"/>
      <c r="B41" s="63" t="s">
        <v>110</v>
      </c>
      <c r="C41" s="33" t="s">
        <v>45</v>
      </c>
      <c r="D41" s="10" t="s">
        <v>46</v>
      </c>
      <c r="E41" s="13" t="s">
        <v>101</v>
      </c>
      <c r="F41" s="41">
        <f>SUM(F42+F43+F44)</f>
        <v>86892.700000000012</v>
      </c>
    </row>
    <row r="42" spans="1:8" ht="75" x14ac:dyDescent="0.25">
      <c r="A42" s="24"/>
      <c r="B42" s="63" t="s">
        <v>47</v>
      </c>
      <c r="C42" s="33" t="s">
        <v>45</v>
      </c>
      <c r="D42" s="10" t="s">
        <v>46</v>
      </c>
      <c r="E42" s="13" t="s">
        <v>102</v>
      </c>
      <c r="F42" s="41">
        <v>26213.9</v>
      </c>
    </row>
    <row r="43" spans="1:8" ht="60" x14ac:dyDescent="0.25">
      <c r="A43" s="24"/>
      <c r="B43" s="63" t="s">
        <v>48</v>
      </c>
      <c r="C43" s="33" t="s">
        <v>45</v>
      </c>
      <c r="D43" s="10" t="s">
        <v>46</v>
      </c>
      <c r="E43" s="50" t="s">
        <v>49</v>
      </c>
      <c r="F43" s="41">
        <f>SUM('[1]7'!G705+'[1]7'!G626)</f>
        <v>60672.7</v>
      </c>
    </row>
    <row r="44" spans="1:8" ht="90" x14ac:dyDescent="0.25">
      <c r="A44" s="24"/>
      <c r="B44" s="63" t="s">
        <v>75</v>
      </c>
      <c r="C44" s="33" t="s">
        <v>45</v>
      </c>
      <c r="D44" s="10" t="s">
        <v>46</v>
      </c>
      <c r="E44" s="56">
        <v>5930000000</v>
      </c>
      <c r="F44" s="45">
        <f>SUM('[1]7'!G697)</f>
        <v>6.1</v>
      </c>
    </row>
    <row r="45" spans="1:8" ht="60" x14ac:dyDescent="0.25">
      <c r="A45" s="24"/>
      <c r="B45" s="8" t="s">
        <v>118</v>
      </c>
      <c r="C45" s="33" t="s">
        <v>45</v>
      </c>
      <c r="D45" s="25" t="s">
        <v>46</v>
      </c>
      <c r="E45" s="64">
        <v>8900000000</v>
      </c>
      <c r="F45" s="45">
        <f>SUM('[1]7'!G716)</f>
        <v>1016.9</v>
      </c>
    </row>
    <row r="46" spans="1:8" ht="31.5" x14ac:dyDescent="0.25">
      <c r="A46" s="24"/>
      <c r="B46" s="31" t="s">
        <v>50</v>
      </c>
      <c r="C46" s="32"/>
      <c r="D46" s="34" t="s">
        <v>46</v>
      </c>
      <c r="E46" s="57"/>
      <c r="F46" s="45">
        <f>SUM(F40+F41+F45)</f>
        <v>88578.6</v>
      </c>
    </row>
    <row r="47" spans="1:8" ht="60" x14ac:dyDescent="0.25">
      <c r="A47" s="24"/>
      <c r="B47" s="17" t="s">
        <v>90</v>
      </c>
      <c r="C47" s="9" t="s">
        <v>51</v>
      </c>
      <c r="D47" s="34" t="s">
        <v>52</v>
      </c>
      <c r="E47" s="53" t="s">
        <v>91</v>
      </c>
      <c r="F47" s="45">
        <f>SUM('[1]7'!G943)</f>
        <v>180</v>
      </c>
    </row>
    <row r="48" spans="1:8" ht="60" x14ac:dyDescent="0.25">
      <c r="A48" s="24"/>
      <c r="B48" s="15" t="s">
        <v>129</v>
      </c>
      <c r="C48" s="9" t="s">
        <v>51</v>
      </c>
      <c r="D48" s="25" t="s">
        <v>52</v>
      </c>
      <c r="E48" s="58" t="s">
        <v>92</v>
      </c>
      <c r="F48" s="48">
        <f>SUM(F49+F50+F51+F52)</f>
        <v>300.39999999999998</v>
      </c>
    </row>
    <row r="49" spans="1:6" ht="50.25" customHeight="1" x14ac:dyDescent="0.25">
      <c r="A49" s="24"/>
      <c r="B49" s="63" t="s">
        <v>53</v>
      </c>
      <c r="C49" s="19" t="s">
        <v>51</v>
      </c>
      <c r="D49" s="10" t="s">
        <v>52</v>
      </c>
      <c r="E49" s="66">
        <v>4410000000</v>
      </c>
      <c r="F49" s="41">
        <f>SUM('[1]7'!G1010)</f>
        <v>3.6</v>
      </c>
    </row>
    <row r="50" spans="1:6" ht="111" customHeight="1" x14ac:dyDescent="0.25">
      <c r="A50" s="24"/>
      <c r="B50" s="63" t="s">
        <v>54</v>
      </c>
      <c r="C50" s="9" t="s">
        <v>51</v>
      </c>
      <c r="D50" s="25" t="s">
        <v>52</v>
      </c>
      <c r="E50" s="53">
        <v>4420000000</v>
      </c>
      <c r="F50" s="41">
        <f>SUM('[1]7'!G1016)</f>
        <v>219</v>
      </c>
    </row>
    <row r="51" spans="1:6" ht="75" x14ac:dyDescent="0.25">
      <c r="A51" s="24"/>
      <c r="B51" s="17" t="s">
        <v>55</v>
      </c>
      <c r="C51" s="9" t="s">
        <v>51</v>
      </c>
      <c r="D51" s="25" t="s">
        <v>52</v>
      </c>
      <c r="E51" s="53">
        <v>4430000000</v>
      </c>
      <c r="F51" s="41">
        <f>SUM('[1]7'!G1026)</f>
        <v>75.8</v>
      </c>
    </row>
    <row r="52" spans="1:6" ht="60" x14ac:dyDescent="0.25">
      <c r="A52" s="24"/>
      <c r="B52" s="17" t="s">
        <v>56</v>
      </c>
      <c r="C52" s="9" t="s">
        <v>51</v>
      </c>
      <c r="D52" s="25" t="s">
        <v>52</v>
      </c>
      <c r="E52" s="53">
        <v>4440000000</v>
      </c>
      <c r="F52" s="41">
        <f>SUM('[1]7'!G1032)</f>
        <v>2</v>
      </c>
    </row>
    <row r="53" spans="1:6" ht="69.75" customHeight="1" x14ac:dyDescent="0.25">
      <c r="A53" s="24"/>
      <c r="B53" s="63" t="s">
        <v>108</v>
      </c>
      <c r="C53" s="9" t="s">
        <v>51</v>
      </c>
      <c r="D53" s="25" t="s">
        <v>52</v>
      </c>
      <c r="E53" s="50" t="s">
        <v>41</v>
      </c>
      <c r="F53" s="41">
        <v>2689</v>
      </c>
    </row>
    <row r="54" spans="1:6" ht="83.25" customHeight="1" x14ac:dyDescent="0.25">
      <c r="A54" s="24"/>
      <c r="B54" s="63" t="s">
        <v>111</v>
      </c>
      <c r="C54" s="9" t="s">
        <v>51</v>
      </c>
      <c r="D54" s="25" t="s">
        <v>52</v>
      </c>
      <c r="E54" s="62">
        <v>4700000000</v>
      </c>
      <c r="F54" s="47">
        <f>SUM('[1]7'!G950)</f>
        <v>15</v>
      </c>
    </row>
    <row r="55" spans="1:6" ht="75" x14ac:dyDescent="0.25">
      <c r="A55" s="24"/>
      <c r="B55" s="63" t="s">
        <v>125</v>
      </c>
      <c r="C55" s="9" t="s">
        <v>51</v>
      </c>
      <c r="D55" s="25" t="s">
        <v>52</v>
      </c>
      <c r="E55" s="58" t="s">
        <v>101</v>
      </c>
      <c r="F55" s="41">
        <f>F56</f>
        <v>38564.5</v>
      </c>
    </row>
    <row r="56" spans="1:6" ht="75" x14ac:dyDescent="0.25">
      <c r="A56" s="24"/>
      <c r="B56" s="35" t="s">
        <v>57</v>
      </c>
      <c r="C56" s="9" t="s">
        <v>51</v>
      </c>
      <c r="D56" s="25" t="s">
        <v>52</v>
      </c>
      <c r="E56" s="53">
        <v>5910000000</v>
      </c>
      <c r="F56" s="41">
        <f>SUM('[1]7'!G725+'[1]7'!G734+'[1]7'!G824+'[1]7'!G869+'[1]7'!G1107)</f>
        <v>38564.5</v>
      </c>
    </row>
    <row r="57" spans="1:6" ht="60" x14ac:dyDescent="0.25">
      <c r="A57" s="24"/>
      <c r="B57" s="15" t="s">
        <v>130</v>
      </c>
      <c r="C57" s="9" t="s">
        <v>58</v>
      </c>
      <c r="D57" s="25" t="s">
        <v>52</v>
      </c>
      <c r="E57" s="54">
        <v>4900000000</v>
      </c>
      <c r="F57" s="41">
        <f>SUM('[1]7'!G911+'[1]7'!G1001)</f>
        <v>5673.3000000000011</v>
      </c>
    </row>
    <row r="58" spans="1:6" ht="75" customHeight="1" x14ac:dyDescent="0.25">
      <c r="A58" s="36"/>
      <c r="B58" s="15" t="s">
        <v>112</v>
      </c>
      <c r="C58" s="9" t="s">
        <v>51</v>
      </c>
      <c r="D58" s="25" t="s">
        <v>52</v>
      </c>
      <c r="E58" s="53">
        <v>5000000000</v>
      </c>
      <c r="F58" s="41">
        <f>SUM('[1]7'!G989)</f>
        <v>9</v>
      </c>
    </row>
    <row r="59" spans="1:6" ht="75" x14ac:dyDescent="0.25">
      <c r="A59" s="36"/>
      <c r="B59" s="15" t="s">
        <v>113</v>
      </c>
      <c r="C59" s="9" t="s">
        <v>51</v>
      </c>
      <c r="D59" s="25" t="s">
        <v>52</v>
      </c>
      <c r="E59" s="54">
        <v>5100000000</v>
      </c>
      <c r="F59" s="41">
        <f>SUM('[1]7'!G929)</f>
        <v>9</v>
      </c>
    </row>
    <row r="60" spans="1:6" ht="90" x14ac:dyDescent="0.25">
      <c r="A60" s="36"/>
      <c r="B60" s="15" t="s">
        <v>131</v>
      </c>
      <c r="C60" s="9" t="s">
        <v>51</v>
      </c>
      <c r="D60" s="25" t="s">
        <v>52</v>
      </c>
      <c r="E60" s="53" t="s">
        <v>103</v>
      </c>
      <c r="F60" s="41">
        <f>SUM('[1]7'!G935)</f>
        <v>8.4</v>
      </c>
    </row>
    <row r="61" spans="1:6" ht="75" x14ac:dyDescent="0.25">
      <c r="A61" s="36"/>
      <c r="B61" s="63" t="s">
        <v>25</v>
      </c>
      <c r="C61" s="9" t="s">
        <v>51</v>
      </c>
      <c r="D61" s="25" t="s">
        <v>52</v>
      </c>
      <c r="E61" s="50" t="s">
        <v>26</v>
      </c>
      <c r="F61" s="41">
        <v>315.10000000000002</v>
      </c>
    </row>
    <row r="62" spans="1:6" ht="90" x14ac:dyDescent="0.25">
      <c r="A62" s="36"/>
      <c r="B62" s="17" t="s">
        <v>126</v>
      </c>
      <c r="C62" s="9" t="s">
        <v>51</v>
      </c>
      <c r="D62" s="25" t="s">
        <v>52</v>
      </c>
      <c r="E62" s="54">
        <v>5400000000</v>
      </c>
      <c r="F62" s="41">
        <f>SUM('[1]7'!G855)</f>
        <v>100</v>
      </c>
    </row>
    <row r="63" spans="1:6" ht="60" x14ac:dyDescent="0.25">
      <c r="A63" s="36"/>
      <c r="B63" s="63" t="s">
        <v>114</v>
      </c>
      <c r="C63" s="9" t="s">
        <v>51</v>
      </c>
      <c r="D63" s="25" t="s">
        <v>52</v>
      </c>
      <c r="E63" s="53" t="s">
        <v>93</v>
      </c>
      <c r="F63" s="41">
        <f>SUM('[1]7'!G958)</f>
        <v>1066.2</v>
      </c>
    </row>
    <row r="64" spans="1:6" ht="75" x14ac:dyDescent="0.25">
      <c r="B64" s="15" t="s">
        <v>120</v>
      </c>
      <c r="C64" s="9" t="s">
        <v>51</v>
      </c>
      <c r="D64" s="10" t="s">
        <v>52</v>
      </c>
      <c r="E64" s="53">
        <v>5600000000</v>
      </c>
      <c r="F64" s="41">
        <f>SUM('[1]7'!G862)</f>
        <v>14.4</v>
      </c>
    </row>
    <row r="65" spans="2:7" ht="75" x14ac:dyDescent="0.25">
      <c r="B65" s="63" t="s">
        <v>132</v>
      </c>
      <c r="C65" s="19" t="s">
        <v>51</v>
      </c>
      <c r="D65" s="10" t="s">
        <v>52</v>
      </c>
      <c r="E65" s="67">
        <v>5700000000</v>
      </c>
      <c r="F65" s="41">
        <f>SUM(F66+F67)</f>
        <v>3995.4</v>
      </c>
    </row>
    <row r="66" spans="2:7" ht="75" x14ac:dyDescent="0.25">
      <c r="B66" s="63" t="s">
        <v>59</v>
      </c>
      <c r="C66" s="9" t="s">
        <v>51</v>
      </c>
      <c r="D66" s="37" t="s">
        <v>52</v>
      </c>
      <c r="E66" s="53">
        <v>5710000000</v>
      </c>
      <c r="F66" s="49">
        <v>460.5</v>
      </c>
    </row>
    <row r="67" spans="2:7" ht="79.5" customHeight="1" x14ac:dyDescent="0.25">
      <c r="B67" s="63" t="s">
        <v>94</v>
      </c>
      <c r="C67" s="9" t="s">
        <v>51</v>
      </c>
      <c r="D67" s="37" t="s">
        <v>52</v>
      </c>
      <c r="E67" s="53" t="s">
        <v>104</v>
      </c>
      <c r="F67" s="49">
        <v>3534.9</v>
      </c>
    </row>
    <row r="68" spans="2:7" ht="78.75" customHeight="1" x14ac:dyDescent="0.25">
      <c r="B68" s="63" t="s">
        <v>127</v>
      </c>
      <c r="C68" s="9" t="s">
        <v>60</v>
      </c>
      <c r="D68" s="10" t="s">
        <v>52</v>
      </c>
      <c r="E68" s="59">
        <v>6000000000</v>
      </c>
      <c r="F68" s="45">
        <v>5535.7</v>
      </c>
      <c r="G68" s="2" t="s">
        <v>116</v>
      </c>
    </row>
    <row r="69" spans="2:7" ht="15.75" x14ac:dyDescent="0.25">
      <c r="B69" s="38" t="s">
        <v>61</v>
      </c>
      <c r="C69" s="19"/>
      <c r="D69" s="22" t="s">
        <v>52</v>
      </c>
      <c r="E69" s="60"/>
      <c r="F69" s="45">
        <f>F47+F48+F53+F54+F55+F57+F58+F59+F60+F61+F63+F64+F65+F68+F62</f>
        <v>58475.4</v>
      </c>
    </row>
    <row r="70" spans="2:7" ht="67.5" customHeight="1" x14ac:dyDescent="0.25">
      <c r="B70" s="16" t="s">
        <v>115</v>
      </c>
      <c r="C70" s="9" t="s">
        <v>62</v>
      </c>
      <c r="D70" s="22" t="s">
        <v>63</v>
      </c>
      <c r="E70" s="53" t="s">
        <v>26</v>
      </c>
      <c r="F70" s="45">
        <f>SUM('[1]7'!G1175+'[1]7'!G1190)</f>
        <v>167.7</v>
      </c>
    </row>
    <row r="71" spans="2:7" ht="79.5" customHeight="1" x14ac:dyDescent="0.25">
      <c r="B71" s="63" t="s">
        <v>110</v>
      </c>
      <c r="C71" s="9" t="s">
        <v>62</v>
      </c>
      <c r="D71" s="10" t="s">
        <v>63</v>
      </c>
      <c r="E71" s="53" t="s">
        <v>101</v>
      </c>
      <c r="F71" s="45">
        <f>SUM('[1]7'!G1151)</f>
        <v>3060</v>
      </c>
    </row>
    <row r="72" spans="2:7" ht="47.25" x14ac:dyDescent="0.25">
      <c r="B72" s="39" t="s">
        <v>64</v>
      </c>
      <c r="C72" s="9"/>
      <c r="D72" s="22" t="s">
        <v>63</v>
      </c>
      <c r="E72" s="60"/>
      <c r="F72" s="45">
        <f>SUM(F71+F70)</f>
        <v>3227.7</v>
      </c>
    </row>
    <row r="73" spans="2:7" ht="15" x14ac:dyDescent="0.25">
      <c r="B73" s="63" t="s">
        <v>65</v>
      </c>
      <c r="C73" s="19"/>
      <c r="D73" s="10"/>
      <c r="E73" s="53"/>
      <c r="F73" s="41">
        <f>F23+F39+F46+F69+F72</f>
        <v>702699.7</v>
      </c>
    </row>
    <row r="75" spans="2:7" x14ac:dyDescent="0.2">
      <c r="B75" s="2" t="s">
        <v>66</v>
      </c>
    </row>
    <row r="76" spans="2:7" x14ac:dyDescent="0.2">
      <c r="B76" s="2" t="s">
        <v>67</v>
      </c>
    </row>
    <row r="77" spans="2:7" x14ac:dyDescent="0.2">
      <c r="B77" s="2" t="s">
        <v>68</v>
      </c>
    </row>
    <row r="78" spans="2:7" x14ac:dyDescent="0.2">
      <c r="B78" s="2" t="s">
        <v>69</v>
      </c>
    </row>
    <row r="79" spans="2:7" x14ac:dyDescent="0.2">
      <c r="B79" s="2" t="s">
        <v>70</v>
      </c>
    </row>
    <row r="80" spans="2:7" x14ac:dyDescent="0.2">
      <c r="B80" s="2" t="s">
        <v>74</v>
      </c>
    </row>
    <row r="81" spans="2:6" x14ac:dyDescent="0.2">
      <c r="B81" s="2" t="s">
        <v>71</v>
      </c>
    </row>
    <row r="82" spans="2:6" x14ac:dyDescent="0.2">
      <c r="B82" s="2" t="s">
        <v>72</v>
      </c>
    </row>
    <row r="83" spans="2:6" x14ac:dyDescent="0.2">
      <c r="B83" s="2" t="s">
        <v>73</v>
      </c>
    </row>
    <row r="84" spans="2:6" x14ac:dyDescent="0.2">
      <c r="F84" s="40" t="s">
        <v>116</v>
      </c>
    </row>
  </sheetData>
  <mergeCells count="10">
    <mergeCell ref="D1:F1"/>
    <mergeCell ref="E3:F3"/>
    <mergeCell ref="A4:F4"/>
    <mergeCell ref="C6:C8"/>
    <mergeCell ref="D6:E6"/>
    <mergeCell ref="F6:F8"/>
    <mergeCell ref="D7:D8"/>
    <mergeCell ref="E7:E8"/>
    <mergeCell ref="D2:F2"/>
    <mergeCell ref="B6:B8"/>
  </mergeCells>
  <pageMargins left="1.1811023622047245" right="0.59055118110236227" top="0.59055118110236227" bottom="0.59055118110236227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User2</cp:lastModifiedBy>
  <cp:lastPrinted>2022-02-10T01:54:49Z</cp:lastPrinted>
  <dcterms:created xsi:type="dcterms:W3CDTF">2020-11-14T08:04:26Z</dcterms:created>
  <dcterms:modified xsi:type="dcterms:W3CDTF">2022-10-26T04:38:20Z</dcterms:modified>
</cp:coreProperties>
</file>